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Звіти 2017-2020рр\звіт 1-С 2018-19 рік\"/>
    </mc:Choice>
  </mc:AlternateContent>
  <xr:revisionPtr revIDLastSave="0" documentId="13_ncr:1_{EC30F5BD-A17C-4759-AF0D-CABB0406F8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С за 2019 (до фінзвіту)" sheetId="5" r:id="rId1"/>
    <sheet name="1С за 2019" sheetId="4" r:id="rId2"/>
  </sheets>
  <definedNames>
    <definedName name="_xlnm.Print_Area" localSheetId="1">'1С за 2019'!$A$1:$H$100</definedName>
    <definedName name="_xlnm.Print_Area" localSheetId="0">'1С за 2019 (до фінзвіту)'!$A$1:$H$101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4" i="5" l="1"/>
  <c r="F94" i="5"/>
  <c r="E88" i="5"/>
  <c r="D88" i="5"/>
  <c r="E87" i="5"/>
  <c r="D87" i="5"/>
  <c r="J87" i="5" s="1"/>
  <c r="J82" i="5"/>
  <c r="F82" i="5"/>
  <c r="J81" i="5"/>
  <c r="F81" i="5"/>
  <c r="J80" i="5"/>
  <c r="F80" i="5"/>
  <c r="F79" i="5"/>
  <c r="F78" i="5"/>
  <c r="F77" i="5"/>
  <c r="F76" i="5"/>
  <c r="F75" i="5"/>
  <c r="F74" i="5"/>
  <c r="E73" i="5"/>
  <c r="D73" i="5"/>
  <c r="J69" i="5"/>
  <c r="F69" i="5"/>
  <c r="E64" i="5"/>
  <c r="D64" i="5"/>
  <c r="F64" i="5" s="1"/>
  <c r="J63" i="5"/>
  <c r="F63" i="5"/>
  <c r="J62" i="5"/>
  <c r="F62" i="5"/>
  <c r="E59" i="5"/>
  <c r="D59" i="5"/>
  <c r="F59" i="5" s="1"/>
  <c r="F58" i="5"/>
  <c r="J56" i="5"/>
  <c r="F56" i="5"/>
  <c r="E55" i="5"/>
  <c r="D55" i="5"/>
  <c r="E51" i="5"/>
  <c r="D51" i="5"/>
  <c r="J50" i="5"/>
  <c r="F50" i="5"/>
  <c r="H50" i="5" s="1"/>
  <c r="E47" i="5"/>
  <c r="D47" i="5"/>
  <c r="J45" i="5"/>
  <c r="J44" i="5"/>
  <c r="E42" i="5"/>
  <c r="F43" i="5" s="1"/>
  <c r="D42" i="5"/>
  <c r="E37" i="5"/>
  <c r="D37" i="5"/>
  <c r="D54" i="5" l="1"/>
  <c r="J73" i="5"/>
  <c r="F37" i="5"/>
  <c r="J51" i="5"/>
  <c r="D53" i="5"/>
  <c r="J55" i="5"/>
  <c r="E54" i="5"/>
  <c r="E53" i="5" s="1"/>
  <c r="E72" i="5" s="1"/>
  <c r="F72" i="5" s="1"/>
  <c r="J64" i="5"/>
  <c r="F42" i="5"/>
  <c r="J42" i="5"/>
  <c r="F51" i="5"/>
  <c r="G52" i="5"/>
  <c r="F54" i="5"/>
  <c r="F55" i="5"/>
  <c r="J59" i="5"/>
  <c r="F73" i="5"/>
  <c r="F87" i="5"/>
  <c r="J80" i="4"/>
  <c r="E88" i="4"/>
  <c r="D88" i="4"/>
  <c r="E87" i="4"/>
  <c r="D87" i="4"/>
  <c r="J94" i="4"/>
  <c r="J82" i="4"/>
  <c r="J81" i="4"/>
  <c r="E51" i="4"/>
  <c r="J51" i="4" s="1"/>
  <c r="D51" i="4"/>
  <c r="E64" i="4"/>
  <c r="J64" i="4" s="1"/>
  <c r="D64" i="4"/>
  <c r="J69" i="4"/>
  <c r="J63" i="4"/>
  <c r="J62" i="4"/>
  <c r="J59" i="4"/>
  <c r="D71" i="5" l="1"/>
  <c r="J54" i="5"/>
  <c r="F44" i="5"/>
  <c r="H42" i="5"/>
  <c r="I50" i="5" s="1"/>
  <c r="J87" i="4"/>
  <c r="G51" i="5" l="1"/>
  <c r="H52" i="5" s="1"/>
  <c r="H43" i="5"/>
  <c r="I51" i="5" s="1"/>
  <c r="J56" i="4"/>
  <c r="J50" i="4"/>
  <c r="J45" i="4"/>
  <c r="J44" i="4"/>
  <c r="E73" i="4" l="1"/>
  <c r="E47" i="4" l="1"/>
  <c r="D47" i="4"/>
  <c r="E42" i="4" l="1"/>
  <c r="E37" i="4"/>
  <c r="F82" i="4" l="1"/>
  <c r="F50" i="4"/>
  <c r="H50" i="4" s="1"/>
  <c r="F80" i="4" l="1"/>
  <c r="D73" i="4"/>
  <c r="J73" i="4" s="1"/>
  <c r="F74" i="4"/>
  <c r="F75" i="4"/>
  <c r="F76" i="4"/>
  <c r="F77" i="4"/>
  <c r="F78" i="4"/>
  <c r="F79" i="4"/>
  <c r="F81" i="4"/>
  <c r="F73" i="4" l="1"/>
  <c r="F69" i="4"/>
  <c r="F51" i="4"/>
  <c r="F58" i="4"/>
  <c r="F63" i="4"/>
  <c r="F94" i="4"/>
  <c r="F56" i="4"/>
  <c r="F62" i="4" l="1"/>
  <c r="F64" i="4"/>
  <c r="F43" i="4" l="1"/>
  <c r="F87" i="4"/>
  <c r="E59" i="4"/>
  <c r="D59" i="4"/>
  <c r="E55" i="4"/>
  <c r="D55" i="4"/>
  <c r="D42" i="4"/>
  <c r="J42" i="4" s="1"/>
  <c r="D37" i="4"/>
  <c r="J55" i="4" l="1"/>
  <c r="F37" i="4"/>
  <c r="F42" i="4"/>
  <c r="F44" i="4" s="1"/>
  <c r="G51" i="4" s="1"/>
  <c r="F59" i="4"/>
  <c r="G52" i="4"/>
  <c r="D54" i="4"/>
  <c r="F55" i="4"/>
  <c r="E54" i="4"/>
  <c r="E53" i="4" s="1"/>
  <c r="J54" i="4" l="1"/>
  <c r="E72" i="4"/>
  <c r="F72" i="4" s="1"/>
  <c r="D53" i="4"/>
  <c r="D71" i="4" s="1"/>
  <c r="H52" i="4"/>
  <c r="H43" i="4"/>
  <c r="I51" i="4" s="1"/>
  <c r="H42" i="4"/>
  <c r="I50" i="4" s="1"/>
  <c r="F54" i="4"/>
</calcChain>
</file>

<file path=xl/sharedStrings.xml><?xml version="1.0" encoding="utf-8"?>
<sst xmlns="http://schemas.openxmlformats.org/spreadsheetml/2006/main" count="442" uniqueCount="163">
  <si>
    <t>2</t>
  </si>
  <si>
    <t>Чистий дохід від реалізації послуг, всього: (7+8+9+10)</t>
  </si>
  <si>
    <t>у тому числі: населенню безпосередньо</t>
  </si>
  <si>
    <t>державним бюджетним установам</t>
  </si>
  <si>
    <t>місцевим бюджетним установам</t>
  </si>
  <si>
    <t>Іншим споживачам</t>
  </si>
  <si>
    <t>Інші операційні доходи, всього:</t>
  </si>
  <si>
    <t>відшкодування пільг</t>
  </si>
  <si>
    <t>дотація з бюджету на відшкодування різниці в ціні</t>
  </si>
  <si>
    <t>Фінансові та інші доходи звичайної діяльності</t>
  </si>
  <si>
    <t>з них: Матеріальні витрати (19+20+21)</t>
  </si>
  <si>
    <t>з них: електроенергія</t>
  </si>
  <si>
    <t>покупна вода( тепло)</t>
  </si>
  <si>
    <t>інші матеріальні витрати</t>
  </si>
  <si>
    <t>Витрати на оплату праці (23+24)</t>
  </si>
  <si>
    <t>з них: керівники, професіонали, фахівці, технічні службовці</t>
  </si>
  <si>
    <t>робітники</t>
  </si>
  <si>
    <t>Відрахування на соціальні заходи</t>
  </si>
  <si>
    <t>Амортизація</t>
  </si>
  <si>
    <t>Інші операційні витрати</t>
  </si>
  <si>
    <t>з них зокрема: утримання об'єктів соціально-культурної сфери</t>
  </si>
  <si>
    <t>визнані штрафи, пені, неустойки</t>
  </si>
  <si>
    <t>списана безнадійна заборгованість, моб.звязок</t>
  </si>
  <si>
    <t>Фінансові та інші витрати звичайної діяльності</t>
  </si>
  <si>
    <t>збиток (-)</t>
  </si>
  <si>
    <t>Дебіторська заборгованість за послуги на кінець звітного періоду за чистою реалізаційною вартістю (36+37+38+39)</t>
  </si>
  <si>
    <t>у тому числі: населення безпосередньо</t>
  </si>
  <si>
    <t>державні бюджетні установи</t>
  </si>
  <si>
    <t>місцеві бюджетні установи</t>
  </si>
  <si>
    <t>інші споживачі</t>
  </si>
  <si>
    <t>Заборгованість бюджету з фінансування субсидій</t>
  </si>
  <si>
    <t>Заборгованість бюджету з відшкодування пільг</t>
  </si>
  <si>
    <t>Заборгованість бюджету з дотації на відшкодування різниці в ціні</t>
  </si>
  <si>
    <t>у тому числі за енергоносії</t>
  </si>
  <si>
    <t>Короткострокові кредити банків (залишок на кінець періоду)</t>
  </si>
  <si>
    <t>робітники, обслуговуючий персонал</t>
  </si>
  <si>
    <t>7</t>
  </si>
  <si>
    <t>8</t>
  </si>
  <si>
    <t>9</t>
  </si>
  <si>
    <t>10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</si>
  <si>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</si>
  <si>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</si>
  <si>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</si>
  <si>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</si>
  <si>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</si>
  <si>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</si>
  <si>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</si>
  <si>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</si>
  <si>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</si>
  <si>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</si>
  <si>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</si>
  <si>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</si>
  <si>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</si>
  <si>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</si>
  <si>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</si>
  <si>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</si>
  <si>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</si>
  <si>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</si>
  <si>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</si>
  <si>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</si>
  <si>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</si>
  <si>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</si>
  <si>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</si>
  <si>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</si>
  <si>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</si>
  <si>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</si>
  <si>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</si>
  <si>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</si>
  <si>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</si>
  <si>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</si>
  <si>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</si>
  <si>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</si>
  <si>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</si>
  <si>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11</t>
  </si>
  <si>
    <t>" - "</t>
  </si>
  <si>
    <t>тис. грн.</t>
  </si>
  <si>
    <t>” _"</t>
  </si>
  <si>
    <t>осіб</t>
  </si>
  <si>
    <t>з них зокрема: субсидії</t>
  </si>
  <si>
    <t>Найменування показників</t>
  </si>
  <si>
    <t>код рядка</t>
  </si>
  <si>
    <t>одиниця виміру</t>
  </si>
  <si>
    <t>Водо- постачання</t>
  </si>
  <si>
    <t>Водо- відведення</t>
  </si>
  <si>
    <t>А</t>
  </si>
  <si>
    <t>Б</t>
  </si>
  <si>
    <t>в</t>
  </si>
  <si>
    <t>1</t>
  </si>
  <si>
    <t>тис.м.куб.</t>
  </si>
  <si>
    <t>3</t>
  </si>
  <si>
    <t>4</t>
  </si>
  <si>
    <t>іншим споживачам</t>
  </si>
  <si>
    <t>5</t>
  </si>
  <si>
    <t>49</t>
  </si>
  <si>
    <t>50</t>
  </si>
  <si>
    <t>51</t>
  </si>
  <si>
    <t>52</t>
  </si>
  <si>
    <t>субсидії</t>
  </si>
  <si>
    <t>пільги</t>
  </si>
  <si>
    <t>дотація на відшкодування різниці в ціні</t>
  </si>
  <si>
    <t>Обсяг оплачених послуг без ПДВ, всього: (49+50+51+52+53+54+55)</t>
  </si>
  <si>
    <t xml:space="preserve">           Директор КП "Боярка-Водоканал"</t>
  </si>
  <si>
    <t>А.В.Михеєнко</t>
  </si>
  <si>
    <t xml:space="preserve">           Головний бухгалтер </t>
  </si>
  <si>
    <t>О.А.Курзенєва</t>
  </si>
  <si>
    <t>Подають:</t>
  </si>
  <si>
    <t>Терміни подання</t>
  </si>
  <si>
    <t>до 25 числа після</t>
  </si>
  <si>
    <t>І) Ресжитлокомунгоспу АР Крим,</t>
  </si>
  <si>
    <t>обласним управлінням житлово-</t>
  </si>
  <si>
    <t>звітного періоду;</t>
  </si>
  <si>
    <t>комунального господарства, Київській та Севастопольській</t>
  </si>
  <si>
    <t>за рік - до 20 лютого</t>
  </si>
  <si>
    <t>за погодженням з Держкомстатом України</t>
  </si>
  <si>
    <t>Квартальна</t>
  </si>
  <si>
    <t>Поштова</t>
  </si>
  <si>
    <t>Коди організації -</t>
  </si>
  <si>
    <t>складача</t>
  </si>
  <si>
    <t>За ЄДРПОУ</t>
  </si>
  <si>
    <t>Території (КОАТУУ)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</si>
  <si>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</si>
  <si>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</si>
  <si>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-складач інформації (КОДУ)*</t>
  </si>
  <si>
    <t>6</t>
  </si>
  <si>
    <t>30687118</t>
  </si>
  <si>
    <t>3222410300</t>
  </si>
  <si>
    <t>41000</t>
  </si>
  <si>
    <t>150</t>
  </si>
  <si>
    <t>1009</t>
  </si>
  <si>
    <t>* Тільки для підприємств державного сектору</t>
  </si>
  <si>
    <t>Наказ Держжитлокомунгоспу України 16.12.2004р. № 224</t>
  </si>
  <si>
    <t>Найменування організації - складача інформації КП «Боярка - Водоканал »</t>
  </si>
  <si>
    <t>Поштова адреса факт.-м. Боярка вул, Білогородська,13, юрид: вул.Білогородська,19-Б</t>
  </si>
  <si>
    <t>Виду економічної діяльності (КВЕД)</t>
  </si>
  <si>
    <t xml:space="preserve">                                   про витрати на виробництво та фінансові показники діяльності </t>
  </si>
  <si>
    <t xml:space="preserve">                                 підприємств від надання послуг водопостачання  та водовідведення</t>
  </si>
  <si>
    <t xml:space="preserve">                                                        З В І Т </t>
  </si>
  <si>
    <t xml:space="preserve">                                                                               З В І Т Н І С Т Ь</t>
  </si>
  <si>
    <t>Організації, визначені у п. 1) надають зведену форму по відповідній території 2) РІОЦ Держжитлокомунгоспу України</t>
  </si>
  <si>
    <t>міським держадміністраціям;</t>
  </si>
  <si>
    <t>до 30 числа після звітного періоду; за рік - до 25 лютого</t>
  </si>
  <si>
    <t xml:space="preserve">      Форма 1С - водопостачання,           водовідведення</t>
  </si>
  <si>
    <t>Суб'єкти підприємницької діяльності, які надають послуги з централізованого водопостачання та водовідведення незалежно від форми власності та відомчого підпорядкування</t>
  </si>
  <si>
    <t>30</t>
  </si>
  <si>
    <t>13</t>
  </si>
  <si>
    <t>17</t>
  </si>
  <si>
    <t>податки, збори та обов'язкові платежі</t>
  </si>
  <si>
    <r>
      <t xml:space="preserve">      </t>
    </r>
    <r>
      <rPr>
        <b/>
        <sz val="12"/>
        <rFont val="Arial"/>
        <family val="2"/>
        <charset val="204"/>
      </rPr>
      <t>ЗАТВЕРДЖЕНО</t>
    </r>
  </si>
  <si>
    <r>
      <t>Відпущено води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та відведено стічних вод, всього: (2+3+4+5)</t>
    </r>
  </si>
  <si>
    <r>
      <t>у тому числі: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населенню</t>
    </r>
  </si>
  <si>
    <t>Витрати звичайної діяльності (17+32)</t>
  </si>
  <si>
    <r>
      <t xml:space="preserve">у тому числі: </t>
    </r>
    <r>
      <rPr>
        <b/>
        <sz val="12"/>
        <rFont val="Times New Roman"/>
        <family val="1"/>
        <charset val="204"/>
      </rPr>
      <t>Витрати операційної діяльності (18+22+25+26+27)</t>
    </r>
  </si>
  <si>
    <r>
      <t xml:space="preserve">Фінансові результати від звичайної діяльності: (6+11+15-16) </t>
    </r>
    <r>
      <rPr>
        <sz val="12"/>
        <rFont val="Times New Roman"/>
        <family val="1"/>
        <charset val="204"/>
      </rPr>
      <t>прибуток (+)</t>
    </r>
  </si>
  <si>
    <r>
      <t xml:space="preserve">Кредиторська заборгованість за товари, роботи, послуги на кінець звітного періоду 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</si>
  <si>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Середньооблікова чисельність в еквіваленті повної зайнятості</t>
    </r>
    <r>
      <rPr>
        <sz val="12"/>
        <rFont val="Times New Roman"/>
        <family val="1"/>
        <charset val="204"/>
      </rPr>
      <t>: керівники, професіонали, фахівці, технічні службовці</t>
    </r>
  </si>
  <si>
    <t>у тому числі; населения безпосередньо</t>
  </si>
  <si>
    <t>вода</t>
  </si>
  <si>
    <t>стоки</t>
  </si>
  <si>
    <t xml:space="preserve">                                                               за січень-вересень 2019 року               </t>
  </si>
  <si>
    <t xml:space="preserve">                                                               за січень-грудень 2019 року               </t>
  </si>
  <si>
    <t xml:space="preserve">                                                                                     З В І Т </t>
  </si>
  <si>
    <t>А.Михеєнко</t>
  </si>
  <si>
    <t>О.Курзенєва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</si>
</sst>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10.5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.5"/>
      <name val="Times New Roman"/>
      <family val="1"/>
      <charset val="204"/>
    </font>
    <font>
      <sz val="10"/>
      <name val="Arial"/>
      <family val="2"/>
      <charset val="204"/>
    </font>
    <font>
      <sz val="13"/>
      <name val="Trebuchet MS"/>
      <family val="2"/>
      <charset val="204"/>
    </font>
    <font>
      <sz val="11.5"/>
      <name val="Trebuchet MS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Trebuchet MS"/>
      <family val="2"/>
      <charset val="204"/>
    </font>
    <font>
      <sz val="12"/>
      <color rgb="FF33333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333333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rebuchet MS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40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3" fillId="0" borderId="0" xfId="0" applyFont="1">
      <alignment vertical="top"/>
    </xf>
    <xf numFmtId="0" fontId="21" fillId="0" borderId="0" xfId="0" applyFont="1">
      <alignment vertical="top"/>
    </xf>
    <xf numFmtId="0" fontId="22" fillId="0" borderId="0" xfId="0" applyFo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24" fillId="0" borderId="9" xfId="0" applyNumberFormat="1" applyFont="1" applyBorder="1" applyAlignment="1">
      <alignment horizontal="center" vertical="top" wrapText="1"/>
    </xf>
    <xf numFmtId="2" fontId="1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3" fontId="1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6" fillId="0" borderId="3" xfId="0" applyNumberFormat="1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2" fontId="19" fillId="0" borderId="1" xfId="0" applyNumberFormat="1" applyFont="1" applyBorder="1" applyAlignment="1">
      <alignment horizontal="left" vertical="center" inden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indent="1"/>
    </xf>
    <xf numFmtId="0" fontId="26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 indent="1"/>
    </xf>
    <xf numFmtId="2" fontId="26" fillId="0" borderId="1" xfId="0" applyNumberFormat="1" applyFont="1" applyBorder="1" applyAlignment="1">
      <alignment horizontal="left" vertical="top" indent="1"/>
    </xf>
    <xf numFmtId="2" fontId="2" fillId="0" borderId="1" xfId="0" applyNumberFormat="1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left" indent="1"/>
    </xf>
    <xf numFmtId="0" fontId="26" fillId="0" borderId="3" xfId="0" applyFont="1" applyBorder="1" applyAlignment="1">
      <alignment horizontal="left" vertical="top" indent="1"/>
    </xf>
    <xf numFmtId="0" fontId="26" fillId="0" borderId="4" xfId="0" applyFont="1" applyBorder="1" applyAlignment="1">
      <alignment horizontal="left" vertical="top"/>
    </xf>
    <xf numFmtId="0" fontId="26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wrapText="1"/>
    </xf>
    <xf numFmtId="0" fontId="26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justify" vertical="top"/>
    </xf>
    <xf numFmtId="0" fontId="2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indent="8"/>
    </xf>
    <xf numFmtId="0" fontId="2" fillId="0" borderId="1" xfId="0" applyFont="1" applyBorder="1" applyAlignment="1">
      <alignment horizontal="left" indent="11"/>
    </xf>
    <xf numFmtId="0" fontId="2" fillId="0" borderId="1" xfId="0" applyFont="1" applyBorder="1" applyAlignment="1">
      <alignment horizontal="left" vertical="top" indent="11"/>
    </xf>
    <xf numFmtId="0" fontId="2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 indent="2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2" fontId="27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2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 indent="2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16" fillId="0" borderId="0" xfId="0" applyFont="1" applyAlignment="1">
      <alignment horizontal="center" vertical="top"/>
    </xf>
    <xf numFmtId="2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2" fontId="29" fillId="0" borderId="0" xfId="0" applyNumberFormat="1" applyFont="1" applyAlignment="1">
      <alignment horizontal="left" vertical="top"/>
    </xf>
    <xf numFmtId="2" fontId="16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left" vertical="center" indent="1"/>
    </xf>
    <xf numFmtId="2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8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11"/>
    </xf>
    <xf numFmtId="0" fontId="4" fillId="0" borderId="0" xfId="0" applyFont="1" applyAlignment="1">
      <alignment horizontal="left" vertical="top" indent="11"/>
    </xf>
    <xf numFmtId="2" fontId="5" fillId="0" borderId="0" xfId="0" applyNumberFormat="1" applyFont="1" applyAlignment="1">
      <alignment horizontal="center" vertical="top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"/>
    </xf>
    <xf numFmtId="0" fontId="29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2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indent="1"/>
    </xf>
    <xf numFmtId="0" fontId="4" fillId="0" borderId="0" xfId="0" applyFont="1" applyAlignment="1">
      <alignment horizontal="left"/>
    </xf>
    <xf numFmtId="2" fontId="29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indent="2"/>
    </xf>
    <xf numFmtId="3" fontId="26" fillId="0" borderId="0" xfId="0" applyNumberFormat="1" applyFont="1">
      <alignment vertical="top"/>
    </xf>
    <xf numFmtId="3" fontId="26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vertical="center"/>
    </xf>
    <xf numFmtId="3" fontId="26" fillId="0" borderId="3" xfId="0" applyNumberFormat="1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top"/>
    </xf>
    <xf numFmtId="3" fontId="2" fillId="0" borderId="1" xfId="0" applyNumberFormat="1" applyFont="1" applyBorder="1" applyAlignment="1">
      <alignment horizontal="left" wrapText="1"/>
    </xf>
    <xf numFmtId="3" fontId="30" fillId="0" borderId="1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2" fillId="0" borderId="0" xfId="0" applyFont="1">
      <alignment vertical="top"/>
    </xf>
    <xf numFmtId="0" fontId="33" fillId="0" borderId="0" xfId="0" applyFont="1">
      <alignment vertical="top"/>
    </xf>
    <xf numFmtId="3" fontId="35" fillId="0" borderId="0" xfId="0" applyNumberFormat="1" applyFont="1">
      <alignment vertical="top"/>
    </xf>
    <xf numFmtId="0" fontId="36" fillId="0" borderId="0" xfId="0" applyFont="1">
      <alignment vertical="top"/>
    </xf>
    <xf numFmtId="2" fontId="37" fillId="0" borderId="1" xfId="0" applyNumberFormat="1" applyFont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4" fontId="38" fillId="0" borderId="1" xfId="0" applyNumberFormat="1" applyFont="1" applyBorder="1" applyAlignment="1">
      <alignment horizontal="center"/>
    </xf>
    <xf numFmtId="3" fontId="39" fillId="0" borderId="0" xfId="0" applyNumberFormat="1" applyFont="1">
      <alignment vertical="top"/>
    </xf>
    <xf numFmtId="164" fontId="26" fillId="0" borderId="0" xfId="0" applyNumberFormat="1" applyFont="1">
      <alignment vertical="top"/>
    </xf>
    <xf numFmtId="3" fontId="26" fillId="3" borderId="0" xfId="0" applyNumberFormat="1" applyFont="1" applyFill="1">
      <alignment vertical="top"/>
    </xf>
    <xf numFmtId="9" fontId="1" fillId="0" borderId="0" xfId="0" applyNumberFormat="1" applyFont="1">
      <alignment vertical="top"/>
    </xf>
    <xf numFmtId="165" fontId="1" fillId="0" borderId="0" xfId="0" applyNumberFormat="1" applyFont="1">
      <alignment vertical="top"/>
    </xf>
    <xf numFmtId="3" fontId="26" fillId="4" borderId="0" xfId="0" applyNumberFormat="1" applyFont="1" applyFill="1">
      <alignment vertical="top"/>
    </xf>
    <xf numFmtId="0" fontId="1" fillId="4" borderId="0" xfId="0" applyFont="1" applyFill="1">
      <alignment vertical="top"/>
    </xf>
    <xf numFmtId="3" fontId="1" fillId="4" borderId="0" xfId="0" applyNumberFormat="1" applyFont="1" applyFill="1">
      <alignment vertical="top"/>
    </xf>
    <xf numFmtId="2" fontId="2" fillId="0" borderId="1" xfId="0" applyNumberFormat="1" applyFont="1" applyBorder="1" applyAlignment="1">
      <alignment horizontal="left" vertical="center" indent="2"/>
    </xf>
    <xf numFmtId="1" fontId="1" fillId="0" borderId="0" xfId="0" applyNumberFormat="1" applyFont="1">
      <alignment vertical="top"/>
    </xf>
    <xf numFmtId="3" fontId="1" fillId="0" borderId="0" xfId="0" applyNumberFormat="1" applyFont="1" applyFill="1">
      <alignment vertical="top"/>
    </xf>
    <xf numFmtId="4" fontId="1" fillId="0" borderId="0" xfId="0" applyNumberFormat="1" applyFont="1">
      <alignment vertical="top"/>
    </xf>
    <xf numFmtId="0" fontId="29" fillId="0" borderId="0" xfId="0" applyFont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25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right" vertical="top"/>
    </xf>
    <xf numFmtId="0" fontId="31" fillId="0" borderId="2" xfId="0" applyFont="1" applyBorder="1" applyAlignment="1">
      <alignment horizontal="right" vertical="top"/>
    </xf>
    <xf numFmtId="0" fontId="31" fillId="0" borderId="3" xfId="0" applyFont="1" applyBorder="1" applyAlignment="1">
      <alignment horizontal="right" vertical="top"/>
    </xf>
    <xf numFmtId="0" fontId="31" fillId="0" borderId="4" xfId="0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0" fillId="0" borderId="0" xfId="0" applyFont="1" applyAlignment="1">
      <alignment horizontal="justify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/>
    </xf>
    <xf numFmtId="2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57BD-C06F-4741-ADC9-34B2DB77D73F}">
  <sheetPr>
    <pageSetUpPr fitToPage="1"/>
  </sheetPr>
  <dimension ref="A1:L200"/>
  <sheetViews>
    <sheetView tabSelected="1" zoomScale="115" zoomScaleNormal="115" zoomScaleSheetLayoutView="100" workbookViewId="0">
      <selection activeCell="C104" sqref="C104:E104"/>
    </sheetView>
  </sheetViews>
  <sheetFormatPr defaultRowHeight="12.75" x14ac:dyDescent="0.2"/>
  <cols>
    <col min="1" max="1" width="62.42578125" customWidth="1"/>
    <col min="2" max="2" width="12.42578125" customWidth="1"/>
    <col min="3" max="3" width="10.5703125" customWidth="1"/>
    <col min="4" max="5" width="15.42578125" customWidth="1"/>
    <col min="6" max="6" width="0.140625" style="15" hidden="1" customWidth="1"/>
    <col min="7" max="7" width="11.28515625" style="15" hidden="1" customWidth="1"/>
    <col min="8" max="8" width="11.85546875" hidden="1" customWidth="1"/>
    <col min="9" max="9" width="9.140625" hidden="1" customWidth="1"/>
    <col min="10" max="10" width="11.5703125" hidden="1" customWidth="1"/>
    <col min="11" max="11" width="17" customWidth="1"/>
  </cols>
  <sheetData>
    <row r="1" spans="1:7" ht="18.75" x14ac:dyDescent="0.2">
      <c r="A1" s="180" t="s">
        <v>137</v>
      </c>
      <c r="B1" s="181"/>
      <c r="C1" s="55"/>
      <c r="D1" s="55"/>
      <c r="E1" s="55"/>
      <c r="F1" s="166"/>
      <c r="G1" s="166"/>
    </row>
    <row r="2" spans="1:7" ht="18.75" x14ac:dyDescent="0.2">
      <c r="A2" s="180"/>
      <c r="B2" s="181"/>
      <c r="C2" s="55"/>
      <c r="D2" s="55"/>
      <c r="E2" s="55"/>
      <c r="F2" s="166"/>
      <c r="G2" s="166"/>
    </row>
    <row r="3" spans="1:7" ht="21" customHeight="1" x14ac:dyDescent="0.2">
      <c r="A3" s="56" t="s">
        <v>105</v>
      </c>
      <c r="B3" s="26" t="s">
        <v>106</v>
      </c>
      <c r="C3" s="55"/>
      <c r="D3" s="55"/>
      <c r="E3" s="55"/>
      <c r="F3" s="166"/>
      <c r="G3" s="166"/>
    </row>
    <row r="4" spans="1:7" ht="64.5" customHeight="1" x14ac:dyDescent="0.25">
      <c r="A4" s="57" t="s">
        <v>142</v>
      </c>
      <c r="B4" s="205" t="s">
        <v>107</v>
      </c>
      <c r="C4" s="207" t="s">
        <v>141</v>
      </c>
      <c r="D4" s="208"/>
      <c r="E4" s="208"/>
      <c r="F4" s="167"/>
      <c r="G4" s="167"/>
    </row>
    <row r="5" spans="1:7" ht="27" customHeight="1" x14ac:dyDescent="0.2">
      <c r="A5" s="59" t="s">
        <v>108</v>
      </c>
      <c r="B5" s="206"/>
      <c r="C5" s="209" t="s">
        <v>147</v>
      </c>
      <c r="D5" s="210"/>
      <c r="E5" s="210"/>
      <c r="F5" s="167"/>
      <c r="G5" s="167"/>
    </row>
    <row r="6" spans="1:7" ht="36.75" customHeight="1" x14ac:dyDescent="0.2">
      <c r="A6" s="60" t="s">
        <v>109</v>
      </c>
      <c r="B6" s="61" t="s">
        <v>110</v>
      </c>
      <c r="C6" s="211" t="s">
        <v>130</v>
      </c>
      <c r="D6" s="210"/>
      <c r="E6" s="210"/>
      <c r="F6" s="167"/>
      <c r="G6" s="167"/>
    </row>
    <row r="7" spans="1:7" ht="31.5" x14ac:dyDescent="0.2">
      <c r="A7" s="62" t="s">
        <v>111</v>
      </c>
      <c r="B7" s="61" t="s">
        <v>112</v>
      </c>
      <c r="C7" s="209" t="s">
        <v>113</v>
      </c>
      <c r="D7" s="210"/>
      <c r="E7" s="210"/>
      <c r="F7" s="167"/>
      <c r="G7" s="167"/>
    </row>
    <row r="8" spans="1:7" ht="15.75" x14ac:dyDescent="0.2">
      <c r="A8" s="60" t="s">
        <v>139</v>
      </c>
      <c r="B8" s="63"/>
      <c r="C8" s="64"/>
      <c r="D8" s="64" t="s">
        <v>114</v>
      </c>
      <c r="E8" s="64"/>
      <c r="F8" s="167"/>
      <c r="G8" s="167"/>
    </row>
    <row r="9" spans="1:7" ht="94.5" x14ac:dyDescent="0.2">
      <c r="A9" s="203" t="s">
        <v>138</v>
      </c>
      <c r="B9" s="65" t="s">
        <v>140</v>
      </c>
      <c r="C9" s="58"/>
      <c r="D9" s="58" t="s">
        <v>115</v>
      </c>
      <c r="E9" s="58"/>
      <c r="F9" s="167"/>
      <c r="G9" s="167"/>
    </row>
    <row r="10" spans="1:7" ht="15.75" x14ac:dyDescent="0.2">
      <c r="A10" s="204"/>
      <c r="B10" s="66"/>
      <c r="C10" s="64"/>
      <c r="D10" s="64"/>
      <c r="E10" s="64"/>
      <c r="F10" s="167"/>
      <c r="G10" s="167"/>
    </row>
    <row r="11" spans="1:7" ht="24" customHeight="1" x14ac:dyDescent="0.25">
      <c r="A11" s="214" t="s">
        <v>131</v>
      </c>
      <c r="B11" s="215"/>
      <c r="C11" s="215"/>
      <c r="D11" s="215"/>
      <c r="E11" s="215"/>
      <c r="F11" s="215"/>
      <c r="G11" s="168"/>
    </row>
    <row r="12" spans="1:7" ht="22.5" customHeight="1" x14ac:dyDescent="0.2">
      <c r="A12" s="216" t="s">
        <v>132</v>
      </c>
      <c r="B12" s="217"/>
      <c r="C12" s="217"/>
      <c r="D12" s="217"/>
      <c r="E12" s="217"/>
      <c r="F12" s="217"/>
      <c r="G12" s="169"/>
    </row>
    <row r="13" spans="1:7" ht="22.5" customHeight="1" x14ac:dyDescent="0.2">
      <c r="A13" s="67"/>
      <c r="B13" s="201"/>
      <c r="C13" s="218" t="s">
        <v>116</v>
      </c>
      <c r="D13" s="218"/>
      <c r="E13" s="68" t="s">
        <v>117</v>
      </c>
      <c r="F13" s="170"/>
      <c r="G13" s="171"/>
    </row>
    <row r="14" spans="1:7" ht="95.25" customHeight="1" x14ac:dyDescent="0.25">
      <c r="A14" s="69" t="s">
        <v>118</v>
      </c>
      <c r="B14" s="70" t="s">
        <v>119</v>
      </c>
      <c r="C14" s="70" t="s">
        <v>133</v>
      </c>
      <c r="D14" s="70" t="s">
        <v>120</v>
      </c>
      <c r="E14" s="70" t="s">
        <v>121</v>
      </c>
      <c r="F14" s="172" t="s">
        <v>122</v>
      </c>
      <c r="G14" s="168"/>
    </row>
    <row r="15" spans="1:7" ht="18" x14ac:dyDescent="0.35">
      <c r="A15" s="72" t="s">
        <v>87</v>
      </c>
      <c r="B15" s="41" t="s">
        <v>0</v>
      </c>
      <c r="C15" s="73">
        <v>3</v>
      </c>
      <c r="D15" s="74">
        <v>4</v>
      </c>
      <c r="E15" s="40" t="s">
        <v>92</v>
      </c>
      <c r="F15" s="173" t="s">
        <v>123</v>
      </c>
      <c r="G15" s="174"/>
    </row>
    <row r="16" spans="1:7" ht="22.5" customHeight="1" x14ac:dyDescent="0.2">
      <c r="A16" s="56" t="s">
        <v>124</v>
      </c>
      <c r="B16" s="69" t="s">
        <v>125</v>
      </c>
      <c r="C16" s="56" t="s">
        <v>126</v>
      </c>
      <c r="D16" s="56" t="s">
        <v>57</v>
      </c>
      <c r="E16" s="56" t="s">
        <v>127</v>
      </c>
      <c r="F16" s="175" t="s">
        <v>128</v>
      </c>
      <c r="G16" s="176"/>
    </row>
    <row r="17" spans="1:7" ht="15.75" x14ac:dyDescent="0.2">
      <c r="A17" s="1" t="s">
        <v>129</v>
      </c>
      <c r="B17" s="55"/>
      <c r="C17" s="55"/>
      <c r="D17" s="55"/>
      <c r="E17" s="55"/>
      <c r="F17" s="166"/>
      <c r="G17" s="166"/>
    </row>
    <row r="18" spans="1:7" ht="15.75" x14ac:dyDescent="0.2">
      <c r="A18" s="1"/>
      <c r="B18" s="55"/>
      <c r="C18" s="55"/>
      <c r="D18" s="55"/>
      <c r="E18" s="55"/>
      <c r="F18" s="166"/>
      <c r="G18" s="166"/>
    </row>
    <row r="19" spans="1:7" ht="18.75" x14ac:dyDescent="0.2">
      <c r="A19" s="177" t="s">
        <v>160</v>
      </c>
      <c r="B19" s="178"/>
      <c r="C19" s="178"/>
      <c r="D19" s="178"/>
      <c r="E19" s="178"/>
      <c r="F19" s="166"/>
      <c r="G19" s="166"/>
    </row>
    <row r="20" spans="1:7" ht="18.75" x14ac:dyDescent="0.2">
      <c r="A20" s="177" t="s">
        <v>134</v>
      </c>
      <c r="B20" s="179"/>
      <c r="C20" s="179"/>
      <c r="D20" s="179"/>
      <c r="E20" s="178"/>
      <c r="F20" s="166"/>
      <c r="G20" s="166"/>
    </row>
    <row r="21" spans="1:7" ht="18.75" x14ac:dyDescent="0.2">
      <c r="A21" s="177" t="s">
        <v>135</v>
      </c>
      <c r="B21" s="179"/>
      <c r="C21" s="179"/>
      <c r="D21" s="179"/>
      <c r="E21" s="178"/>
      <c r="F21" s="166"/>
      <c r="G21" s="166"/>
    </row>
    <row r="22" spans="1:7" ht="18.75" x14ac:dyDescent="0.2">
      <c r="A22" s="177" t="s">
        <v>159</v>
      </c>
      <c r="B22" s="179"/>
      <c r="C22" s="179"/>
      <c r="D22" s="179"/>
      <c r="E22" s="178"/>
      <c r="F22" s="166"/>
      <c r="G22" s="166"/>
    </row>
    <row r="23" spans="1:7" ht="15.75" hidden="1" x14ac:dyDescent="0.2">
      <c r="A23" s="12"/>
      <c r="B23" s="75"/>
      <c r="C23" s="75"/>
      <c r="D23" s="75"/>
      <c r="E23" s="75"/>
      <c r="F23" s="166"/>
      <c r="G23" s="166"/>
    </row>
    <row r="24" spans="1:7" ht="15.75" hidden="1" x14ac:dyDescent="0.2">
      <c r="A24" s="12"/>
      <c r="B24" s="75"/>
      <c r="C24" s="75"/>
      <c r="D24" s="75"/>
      <c r="E24" s="75"/>
      <c r="F24" s="166"/>
      <c r="G24" s="166"/>
    </row>
    <row r="25" spans="1:7" ht="15.75" hidden="1" x14ac:dyDescent="0.2">
      <c r="A25" s="12"/>
      <c r="B25" s="75"/>
      <c r="C25" s="75"/>
      <c r="D25" s="75"/>
      <c r="E25" s="75"/>
      <c r="F25" s="166"/>
      <c r="G25" s="166"/>
    </row>
    <row r="26" spans="1:7" ht="15.75" hidden="1" x14ac:dyDescent="0.2">
      <c r="A26" s="12"/>
      <c r="B26" s="75"/>
      <c r="C26" s="75"/>
      <c r="D26" s="75"/>
      <c r="E26" s="75"/>
      <c r="F26" s="166"/>
      <c r="G26" s="166"/>
    </row>
    <row r="27" spans="1:7" ht="15.75" hidden="1" x14ac:dyDescent="0.2">
      <c r="A27" s="12"/>
      <c r="B27" s="75"/>
      <c r="C27" s="75"/>
      <c r="D27" s="75"/>
      <c r="E27" s="75"/>
      <c r="F27" s="166"/>
      <c r="G27" s="166"/>
    </row>
    <row r="28" spans="1:7" ht="15.75" hidden="1" x14ac:dyDescent="0.2">
      <c r="A28" s="12"/>
      <c r="B28" s="75"/>
      <c r="C28" s="75"/>
      <c r="D28" s="75"/>
      <c r="E28" s="75"/>
      <c r="F28" s="166"/>
      <c r="G28" s="166"/>
    </row>
    <row r="29" spans="1:7" ht="15.75" hidden="1" x14ac:dyDescent="0.2">
      <c r="A29" s="12"/>
      <c r="B29" s="75"/>
      <c r="C29" s="75"/>
      <c r="D29" s="75"/>
      <c r="E29" s="75"/>
      <c r="F29" s="166"/>
      <c r="G29" s="166"/>
    </row>
    <row r="30" spans="1:7" ht="15.75" hidden="1" x14ac:dyDescent="0.2">
      <c r="A30" s="12"/>
      <c r="B30" s="75"/>
      <c r="C30" s="75"/>
      <c r="D30" s="75"/>
      <c r="E30" s="75"/>
      <c r="F30" s="166"/>
      <c r="G30" s="166"/>
    </row>
    <row r="31" spans="1:7" ht="15.75" hidden="1" x14ac:dyDescent="0.2">
      <c r="A31" s="12"/>
      <c r="B31" s="75"/>
      <c r="C31" s="75"/>
      <c r="D31" s="75"/>
      <c r="E31" s="75"/>
      <c r="F31" s="166"/>
      <c r="G31" s="166"/>
    </row>
    <row r="32" spans="1:7" ht="15.75" hidden="1" x14ac:dyDescent="0.2">
      <c r="A32" s="12"/>
      <c r="B32" s="75"/>
      <c r="C32" s="75"/>
      <c r="D32" s="75"/>
      <c r="E32" s="75"/>
      <c r="F32" s="166"/>
      <c r="G32" s="166"/>
    </row>
    <row r="33" spans="1:11" ht="15.75" x14ac:dyDescent="0.2">
      <c r="A33" s="12"/>
      <c r="B33" s="75"/>
      <c r="C33" s="75"/>
      <c r="D33" s="75"/>
      <c r="E33" s="75"/>
      <c r="F33" s="166"/>
      <c r="G33" s="166"/>
    </row>
    <row r="34" spans="1:11" ht="31.5" customHeight="1" x14ac:dyDescent="0.2">
      <c r="A34" s="25" t="s">
        <v>79</v>
      </c>
      <c r="B34" s="48" t="s">
        <v>80</v>
      </c>
      <c r="C34" s="70" t="s">
        <v>81</v>
      </c>
      <c r="D34" s="76" t="s">
        <v>82</v>
      </c>
      <c r="E34" s="76" t="s">
        <v>83</v>
      </c>
      <c r="F34" s="166"/>
      <c r="G34" s="166"/>
    </row>
    <row r="35" spans="1:11" ht="15.75" x14ac:dyDescent="0.25">
      <c r="A35" s="41" t="s">
        <v>84</v>
      </c>
      <c r="B35" s="41" t="s">
        <v>85</v>
      </c>
      <c r="C35" s="41" t="s">
        <v>86</v>
      </c>
      <c r="D35" s="21" t="s">
        <v>87</v>
      </c>
      <c r="E35" s="21" t="s">
        <v>0</v>
      </c>
      <c r="F35" s="166"/>
      <c r="G35" s="166"/>
    </row>
    <row r="36" spans="1:11" ht="18.75" x14ac:dyDescent="0.2">
      <c r="A36" s="219"/>
      <c r="B36" s="220"/>
      <c r="C36" s="220"/>
      <c r="D36" s="220"/>
      <c r="E36" s="221"/>
      <c r="F36" s="166"/>
      <c r="G36" s="166"/>
    </row>
    <row r="37" spans="1:11" ht="15.75" x14ac:dyDescent="0.25">
      <c r="A37" s="77" t="s">
        <v>148</v>
      </c>
      <c r="B37" s="21" t="s">
        <v>87</v>
      </c>
      <c r="C37" s="22" t="s">
        <v>88</v>
      </c>
      <c r="D37" s="23">
        <f>D38+D39+D40+D41</f>
        <v>1295.6600000000001</v>
      </c>
      <c r="E37" s="24">
        <f>E38+E39+E40+E41</f>
        <v>1167.82</v>
      </c>
      <c r="F37" s="166">
        <f>D37+E37</f>
        <v>2463.48</v>
      </c>
      <c r="G37" s="166"/>
      <c r="J37" s="14"/>
    </row>
    <row r="38" spans="1:11" ht="15.75" x14ac:dyDescent="0.25">
      <c r="A38" s="79" t="s">
        <v>149</v>
      </c>
      <c r="B38" s="25" t="s">
        <v>0</v>
      </c>
      <c r="C38" s="26" t="s">
        <v>74</v>
      </c>
      <c r="D38" s="13">
        <v>1042.6400000000001</v>
      </c>
      <c r="E38" s="27">
        <v>788.68</v>
      </c>
      <c r="F38" s="166"/>
      <c r="G38" s="166"/>
    </row>
    <row r="39" spans="1:11" ht="15.75" x14ac:dyDescent="0.25">
      <c r="A39" s="80" t="s">
        <v>3</v>
      </c>
      <c r="B39" s="21" t="s">
        <v>89</v>
      </c>
      <c r="C39" s="26" t="s">
        <v>74</v>
      </c>
      <c r="D39" s="13">
        <v>107.87</v>
      </c>
      <c r="E39" s="28">
        <v>116.57</v>
      </c>
      <c r="F39" s="166"/>
      <c r="G39" s="166"/>
    </row>
    <row r="40" spans="1:11" ht="15.75" x14ac:dyDescent="0.25">
      <c r="A40" s="80" t="s">
        <v>4</v>
      </c>
      <c r="B40" s="21" t="s">
        <v>90</v>
      </c>
      <c r="C40" s="26" t="s">
        <v>74</v>
      </c>
      <c r="D40" s="29">
        <v>12.81</v>
      </c>
      <c r="E40" s="28">
        <v>8.74</v>
      </c>
      <c r="F40" s="166"/>
      <c r="G40" s="166"/>
      <c r="J40" s="14"/>
    </row>
    <row r="41" spans="1:11" ht="15.75" x14ac:dyDescent="0.25">
      <c r="A41" s="80" t="s">
        <v>91</v>
      </c>
      <c r="B41" s="21" t="s">
        <v>92</v>
      </c>
      <c r="C41" s="26" t="s">
        <v>74</v>
      </c>
      <c r="D41" s="29">
        <v>132.34</v>
      </c>
      <c r="E41" s="28">
        <v>253.83</v>
      </c>
      <c r="F41" s="166"/>
      <c r="G41" s="166"/>
    </row>
    <row r="42" spans="1:11" ht="15.75" x14ac:dyDescent="0.25">
      <c r="A42" s="77" t="s">
        <v>1</v>
      </c>
      <c r="B42" s="21" t="s">
        <v>123</v>
      </c>
      <c r="C42" s="22" t="s">
        <v>75</v>
      </c>
      <c r="D42" s="186">
        <f>D43+D44+D45+D46</f>
        <v>19989.080000000002</v>
      </c>
      <c r="E42" s="187">
        <f>E43+E46+E44+E45</f>
        <v>17103.22</v>
      </c>
      <c r="F42" s="188">
        <f>D42+D48+D49</f>
        <v>20518.060000000001</v>
      </c>
      <c r="G42" s="188" t="s">
        <v>156</v>
      </c>
      <c r="H42" s="191">
        <f>F42/F44</f>
        <v>0.53964135179789618</v>
      </c>
      <c r="J42" s="15">
        <f>D42+E42+D47+E47</f>
        <v>44847.66</v>
      </c>
      <c r="K42" s="14"/>
    </row>
    <row r="43" spans="1:11" ht="15.75" x14ac:dyDescent="0.25">
      <c r="A43" s="79" t="s">
        <v>2</v>
      </c>
      <c r="B43" s="25" t="s">
        <v>36</v>
      </c>
      <c r="C43" s="26" t="s">
        <v>74</v>
      </c>
      <c r="D43" s="30">
        <v>16006.72</v>
      </c>
      <c r="E43" s="27">
        <v>11307.31</v>
      </c>
      <c r="F43" s="166">
        <f>E42+E48+E49</f>
        <v>17503.599999999999</v>
      </c>
      <c r="G43" s="166" t="s">
        <v>157</v>
      </c>
      <c r="H43" s="191">
        <f>F43/F44</f>
        <v>0.46035864820210365</v>
      </c>
    </row>
    <row r="44" spans="1:11" ht="15.75" x14ac:dyDescent="0.25">
      <c r="A44" s="80" t="s">
        <v>3</v>
      </c>
      <c r="B44" s="21" t="s">
        <v>37</v>
      </c>
      <c r="C44" s="26" t="s">
        <v>74</v>
      </c>
      <c r="D44" s="29">
        <v>1696.44</v>
      </c>
      <c r="E44" s="28">
        <v>1725.64</v>
      </c>
      <c r="F44" s="190">
        <f>SUM(F42:F43)</f>
        <v>38021.660000000003</v>
      </c>
      <c r="G44" s="166"/>
      <c r="J44" s="14">
        <f>D44+D45</f>
        <v>1904.1200000000001</v>
      </c>
      <c r="K44" s="14"/>
    </row>
    <row r="45" spans="1:11" ht="15.75" x14ac:dyDescent="0.25">
      <c r="A45" s="80" t="s">
        <v>4</v>
      </c>
      <c r="B45" s="21" t="s">
        <v>38</v>
      </c>
      <c r="C45" s="26" t="s">
        <v>74</v>
      </c>
      <c r="D45" s="29">
        <v>207.68</v>
      </c>
      <c r="E45" s="28">
        <v>125.91</v>
      </c>
      <c r="F45" s="166"/>
      <c r="G45" s="166"/>
      <c r="J45" s="199">
        <f>E44+E45</f>
        <v>1851.5500000000002</v>
      </c>
    </row>
    <row r="46" spans="1:11" ht="15.75" x14ac:dyDescent="0.25">
      <c r="A46" s="80" t="s">
        <v>5</v>
      </c>
      <c r="B46" s="21" t="s">
        <v>39</v>
      </c>
      <c r="C46" s="26" t="s">
        <v>74</v>
      </c>
      <c r="D46" s="29">
        <v>2078.2399999999998</v>
      </c>
      <c r="E46" s="28">
        <v>3944.36</v>
      </c>
      <c r="F46" s="166"/>
      <c r="G46" s="166"/>
    </row>
    <row r="47" spans="1:11" ht="15.75" x14ac:dyDescent="0.25">
      <c r="A47" s="77" t="s">
        <v>6</v>
      </c>
      <c r="B47" s="21" t="s">
        <v>73</v>
      </c>
      <c r="C47" s="26" t="s">
        <v>74</v>
      </c>
      <c r="D47" s="23">
        <f>D48+D49+D50</f>
        <v>4624.58</v>
      </c>
      <c r="E47" s="24">
        <f>E48+E49+E50</f>
        <v>3130.78</v>
      </c>
      <c r="F47" s="166"/>
      <c r="G47" s="166"/>
      <c r="J47" s="14"/>
    </row>
    <row r="48" spans="1:11" ht="15.75" x14ac:dyDescent="0.25">
      <c r="A48" s="71" t="s">
        <v>78</v>
      </c>
      <c r="B48" s="21" t="s">
        <v>40</v>
      </c>
      <c r="C48" s="26" t="s">
        <v>74</v>
      </c>
      <c r="D48" s="30">
        <v>77.78</v>
      </c>
      <c r="E48" s="27">
        <v>50.1</v>
      </c>
      <c r="F48" s="166"/>
      <c r="G48" s="166"/>
      <c r="H48" s="14"/>
      <c r="J48" s="14"/>
      <c r="K48" s="199"/>
    </row>
    <row r="49" spans="1:12" ht="15.75" x14ac:dyDescent="0.25">
      <c r="A49" s="81" t="s">
        <v>7</v>
      </c>
      <c r="B49" s="21" t="s">
        <v>144</v>
      </c>
      <c r="C49" s="26" t="s">
        <v>74</v>
      </c>
      <c r="D49" s="29">
        <v>451.2</v>
      </c>
      <c r="E49" s="28">
        <v>350.28</v>
      </c>
      <c r="F49" s="166"/>
      <c r="G49" s="166"/>
      <c r="J49" s="15"/>
    </row>
    <row r="50" spans="1:12" ht="15.75" x14ac:dyDescent="0.25">
      <c r="A50" s="81" t="s">
        <v>8</v>
      </c>
      <c r="B50" s="21" t="s">
        <v>41</v>
      </c>
      <c r="C50" s="26" t="s">
        <v>74</v>
      </c>
      <c r="D50" s="184">
        <v>4095.6</v>
      </c>
      <c r="E50" s="185">
        <v>2730.4</v>
      </c>
      <c r="F50" s="166">
        <f>D50+E50</f>
        <v>6826</v>
      </c>
      <c r="G50" s="166">
        <v>5093</v>
      </c>
      <c r="H50" s="15">
        <f>G50-F50</f>
        <v>-1733</v>
      </c>
      <c r="I50" s="192">
        <f>H50*H42</f>
        <v>-935.19846266575405</v>
      </c>
      <c r="J50" s="15">
        <f>D50+E50</f>
        <v>6826</v>
      </c>
      <c r="K50" s="199"/>
    </row>
    <row r="51" spans="1:12" ht="15.75" x14ac:dyDescent="0.25">
      <c r="A51" s="77" t="s">
        <v>9</v>
      </c>
      <c r="B51" s="31" t="s">
        <v>42</v>
      </c>
      <c r="C51" s="26" t="s">
        <v>74</v>
      </c>
      <c r="D51" s="32">
        <f>1403.73+524.34</f>
        <v>1928.0700000000002</v>
      </c>
      <c r="E51" s="33">
        <f>1582.93+524.34</f>
        <v>2107.27</v>
      </c>
      <c r="F51" s="166">
        <f>D51+E51</f>
        <v>4035.34</v>
      </c>
      <c r="G51" s="193">
        <f>F44+F50+F51</f>
        <v>48883</v>
      </c>
      <c r="H51" s="194"/>
      <c r="I51" s="192">
        <f>H50*H43</f>
        <v>-797.80153733424561</v>
      </c>
      <c r="J51" s="198">
        <f>D51+E51</f>
        <v>4035.34</v>
      </c>
      <c r="K51" s="197"/>
      <c r="L51" s="197"/>
    </row>
    <row r="52" spans="1:12" ht="15" customHeight="1" x14ac:dyDescent="0.2">
      <c r="A52" s="67"/>
      <c r="B52" s="222"/>
      <c r="C52" s="222"/>
      <c r="D52" s="34"/>
      <c r="E52" s="35"/>
      <c r="F52" s="166"/>
      <c r="G52" s="193">
        <f>E42+D42+D47+E47+D51+E51</f>
        <v>48883</v>
      </c>
      <c r="H52" s="195">
        <f>G51-G52</f>
        <v>0</v>
      </c>
      <c r="I52" s="15"/>
      <c r="K52" s="14"/>
    </row>
    <row r="53" spans="1:12" ht="15.75" x14ac:dyDescent="0.25">
      <c r="A53" s="22" t="s">
        <v>150</v>
      </c>
      <c r="B53" s="21" t="s">
        <v>43</v>
      </c>
      <c r="C53" s="22" t="s">
        <v>75</v>
      </c>
      <c r="D53" s="36">
        <f>D54+D69</f>
        <v>24949.61</v>
      </c>
      <c r="E53" s="37">
        <f>E54+E69</f>
        <v>27116.39</v>
      </c>
      <c r="F53" s="166"/>
      <c r="G53" s="166"/>
      <c r="I53" s="2"/>
      <c r="J53" s="14"/>
    </row>
    <row r="54" spans="1:12" ht="31.5" x14ac:dyDescent="0.25">
      <c r="A54" s="71" t="s">
        <v>151</v>
      </c>
      <c r="B54" s="21" t="s">
        <v>145</v>
      </c>
      <c r="C54" s="26" t="s">
        <v>76</v>
      </c>
      <c r="D54" s="36">
        <f>D55+D59+D62+D63+D64</f>
        <v>24930.41</v>
      </c>
      <c r="E54" s="37">
        <f>E55+E59+E62+E63+E64</f>
        <v>27103.59</v>
      </c>
      <c r="F54" s="166">
        <f>D54+E54</f>
        <v>52034</v>
      </c>
      <c r="G54" s="166"/>
      <c r="J54" s="14">
        <f>D54+E54</f>
        <v>52034</v>
      </c>
    </row>
    <row r="55" spans="1:12" ht="15" customHeight="1" x14ac:dyDescent="0.25">
      <c r="A55" s="71" t="s">
        <v>10</v>
      </c>
      <c r="B55" s="21" t="s">
        <v>44</v>
      </c>
      <c r="C55" s="26" t="s">
        <v>76</v>
      </c>
      <c r="D55" s="38">
        <f>D56+D58</f>
        <v>8578.6200000000008</v>
      </c>
      <c r="E55" s="39">
        <f>E56+E58</f>
        <v>5178.2299999999996</v>
      </c>
      <c r="F55" s="189">
        <f>D55+E55</f>
        <v>13756.85</v>
      </c>
      <c r="G55" s="166"/>
      <c r="J55" s="15">
        <f>D55+E55</f>
        <v>13756.85</v>
      </c>
    </row>
    <row r="56" spans="1:12" ht="15.75" x14ac:dyDescent="0.25">
      <c r="A56" s="82" t="s">
        <v>11</v>
      </c>
      <c r="B56" s="21" t="s">
        <v>45</v>
      </c>
      <c r="C56" s="26" t="s">
        <v>76</v>
      </c>
      <c r="D56" s="29">
        <v>6906.55</v>
      </c>
      <c r="E56" s="29">
        <v>3500.87</v>
      </c>
      <c r="F56" s="189">
        <f>D56+E56</f>
        <v>10407.42</v>
      </c>
      <c r="G56" s="166"/>
      <c r="J56" s="15">
        <f>D56+E56</f>
        <v>10407.42</v>
      </c>
    </row>
    <row r="57" spans="1:12" ht="15" customHeight="1" x14ac:dyDescent="0.25">
      <c r="A57" s="83" t="s">
        <v>12</v>
      </c>
      <c r="B57" s="21" t="s">
        <v>46</v>
      </c>
      <c r="C57" s="26" t="s">
        <v>76</v>
      </c>
      <c r="D57" s="30">
        <v>0</v>
      </c>
      <c r="E57" s="40">
        <v>0</v>
      </c>
      <c r="F57" s="189"/>
      <c r="G57" s="166"/>
      <c r="J57" s="15"/>
    </row>
    <row r="58" spans="1:12" ht="15.75" x14ac:dyDescent="0.25">
      <c r="A58" s="83" t="s">
        <v>13</v>
      </c>
      <c r="B58" s="21" t="s">
        <v>47</v>
      </c>
      <c r="C58" s="26" t="s">
        <v>76</v>
      </c>
      <c r="D58" s="29">
        <v>1672.07</v>
      </c>
      <c r="E58" s="29">
        <v>1677.36</v>
      </c>
      <c r="F58" s="189">
        <f>D58+E58</f>
        <v>3349.43</v>
      </c>
      <c r="G58" s="166"/>
      <c r="J58" s="15"/>
    </row>
    <row r="59" spans="1:12" ht="15.75" x14ac:dyDescent="0.25">
      <c r="A59" s="80" t="s">
        <v>14</v>
      </c>
      <c r="B59" s="21" t="s">
        <v>48</v>
      </c>
      <c r="C59" s="26" t="s">
        <v>76</v>
      </c>
      <c r="D59" s="36">
        <f>D60+D61</f>
        <v>9504.58</v>
      </c>
      <c r="E59" s="36">
        <f>E60+E61</f>
        <v>14395.699999999999</v>
      </c>
      <c r="F59" s="189">
        <f>D59+E59</f>
        <v>23900.28</v>
      </c>
      <c r="G59" s="166"/>
      <c r="J59" s="15">
        <f>D59+E59</f>
        <v>23900.28</v>
      </c>
    </row>
    <row r="60" spans="1:12" ht="15.75" x14ac:dyDescent="0.25">
      <c r="A60" s="82" t="s">
        <v>15</v>
      </c>
      <c r="B60" s="21" t="s">
        <v>49</v>
      </c>
      <c r="C60" s="26" t="s">
        <v>76</v>
      </c>
      <c r="D60" s="29">
        <v>1140.55</v>
      </c>
      <c r="E60" s="41">
        <v>1727.48</v>
      </c>
      <c r="F60" s="189"/>
      <c r="G60" s="166"/>
      <c r="J60" s="15"/>
    </row>
    <row r="61" spans="1:12" ht="15.75" x14ac:dyDescent="0.25">
      <c r="A61" s="83" t="s">
        <v>16</v>
      </c>
      <c r="B61" s="21" t="s">
        <v>50</v>
      </c>
      <c r="C61" s="26" t="s">
        <v>76</v>
      </c>
      <c r="D61" s="29">
        <v>8364.0300000000007</v>
      </c>
      <c r="E61" s="41">
        <v>12668.22</v>
      </c>
      <c r="F61" s="189"/>
      <c r="G61" s="166"/>
      <c r="J61" s="15"/>
    </row>
    <row r="62" spans="1:12" ht="15.75" x14ac:dyDescent="0.25">
      <c r="A62" s="80" t="s">
        <v>17</v>
      </c>
      <c r="B62" s="21" t="s">
        <v>51</v>
      </c>
      <c r="C62" s="26" t="s">
        <v>76</v>
      </c>
      <c r="D62" s="36">
        <v>2094.35</v>
      </c>
      <c r="E62" s="42">
        <v>3089.33</v>
      </c>
      <c r="F62" s="189">
        <f>D62+E62</f>
        <v>5183.68</v>
      </c>
      <c r="G62" s="166"/>
      <c r="J62" s="15">
        <f>D62+E62</f>
        <v>5183.68</v>
      </c>
    </row>
    <row r="63" spans="1:12" ht="15.75" x14ac:dyDescent="0.25">
      <c r="A63" s="80" t="s">
        <v>18</v>
      </c>
      <c r="B63" s="21" t="s">
        <v>52</v>
      </c>
      <c r="C63" s="26" t="s">
        <v>76</v>
      </c>
      <c r="D63" s="36">
        <v>2819.66</v>
      </c>
      <c r="E63" s="23">
        <v>1540.53</v>
      </c>
      <c r="F63" s="189">
        <f>D63+E63</f>
        <v>4360.1899999999996</v>
      </c>
      <c r="G63" s="166"/>
      <c r="J63" s="15">
        <f>D63+E63</f>
        <v>4360.1899999999996</v>
      </c>
    </row>
    <row r="64" spans="1:12" ht="15.75" x14ac:dyDescent="0.25">
      <c r="A64" s="80" t="s">
        <v>19</v>
      </c>
      <c r="B64" s="21" t="s">
        <v>53</v>
      </c>
      <c r="C64" s="26" t="s">
        <v>76</v>
      </c>
      <c r="D64" s="36">
        <f>D65+D66+D67</f>
        <v>1933.1999999999998</v>
      </c>
      <c r="E64" s="36">
        <f>E65+E66+E67</f>
        <v>2899.7999999999997</v>
      </c>
      <c r="F64" s="189">
        <f>D64+E64</f>
        <v>4833</v>
      </c>
      <c r="G64" s="166"/>
      <c r="J64" s="15">
        <f>D64+E64</f>
        <v>4833</v>
      </c>
    </row>
    <row r="65" spans="1:12" ht="15.75" x14ac:dyDescent="0.25">
      <c r="A65" s="81" t="s">
        <v>20</v>
      </c>
      <c r="B65" s="21" t="s">
        <v>54</v>
      </c>
      <c r="C65" s="26" t="s">
        <v>76</v>
      </c>
      <c r="D65" s="30">
        <v>1350.55</v>
      </c>
      <c r="E65" s="40">
        <v>2025.82</v>
      </c>
      <c r="F65" s="189"/>
      <c r="G65" s="166">
        <v>1007.5</v>
      </c>
      <c r="I65">
        <v>1407.5</v>
      </c>
      <c r="J65" s="14"/>
    </row>
    <row r="66" spans="1:12" ht="15.75" x14ac:dyDescent="0.25">
      <c r="A66" s="84" t="s">
        <v>146</v>
      </c>
      <c r="B66" s="21" t="s">
        <v>55</v>
      </c>
      <c r="C66" s="26" t="s">
        <v>76</v>
      </c>
      <c r="D66" s="29">
        <v>511.27</v>
      </c>
      <c r="E66" s="29">
        <v>766.9</v>
      </c>
      <c r="F66" s="189"/>
      <c r="G66" s="166"/>
      <c r="J66" s="14"/>
    </row>
    <row r="67" spans="1:12" ht="15.75" x14ac:dyDescent="0.25">
      <c r="A67" s="85" t="s">
        <v>21</v>
      </c>
      <c r="B67" s="21" t="s">
        <v>143</v>
      </c>
      <c r="C67" s="26" t="s">
        <v>76</v>
      </c>
      <c r="D67" s="43">
        <v>71.38</v>
      </c>
      <c r="E67" s="43">
        <v>107.08</v>
      </c>
      <c r="F67" s="189"/>
      <c r="G67" s="166"/>
      <c r="J67" s="14"/>
    </row>
    <row r="68" spans="1:12" ht="15.75" x14ac:dyDescent="0.25">
      <c r="A68" s="84" t="s">
        <v>22</v>
      </c>
      <c r="B68" s="21" t="s">
        <v>56</v>
      </c>
      <c r="C68" s="26" t="s">
        <v>76</v>
      </c>
      <c r="D68" s="29">
        <v>0</v>
      </c>
      <c r="E68" s="29">
        <v>0</v>
      </c>
      <c r="F68" s="166"/>
      <c r="G68" s="166"/>
    </row>
    <row r="69" spans="1:12" ht="15.75" x14ac:dyDescent="0.25">
      <c r="A69" s="77" t="s">
        <v>23</v>
      </c>
      <c r="B69" s="25" t="s">
        <v>57</v>
      </c>
      <c r="C69" s="26" t="s">
        <v>76</v>
      </c>
      <c r="D69" s="44">
        <v>19.2</v>
      </c>
      <c r="E69" s="45">
        <v>12.8</v>
      </c>
      <c r="F69" s="166">
        <f>D69+E69</f>
        <v>32</v>
      </c>
      <c r="G69" s="166"/>
      <c r="J69" s="15">
        <f>D69+E69</f>
        <v>32</v>
      </c>
    </row>
    <row r="70" spans="1:12" ht="15.75" x14ac:dyDescent="0.25">
      <c r="A70" s="86"/>
      <c r="B70" s="46"/>
      <c r="C70" s="201"/>
      <c r="D70" s="222"/>
      <c r="E70" s="223"/>
      <c r="F70" s="166"/>
      <c r="G70" s="166"/>
      <c r="J70" s="15"/>
    </row>
    <row r="71" spans="1:12" ht="31.5" x14ac:dyDescent="0.25">
      <c r="A71" s="87" t="s">
        <v>152</v>
      </c>
      <c r="B71" s="25" t="s">
        <v>58</v>
      </c>
      <c r="C71" s="48" t="s">
        <v>75</v>
      </c>
      <c r="D71" s="50">
        <f>D42+D47+D51-D53</f>
        <v>1592.1200000000026</v>
      </c>
      <c r="E71" s="49"/>
      <c r="F71" s="166"/>
      <c r="G71" s="166"/>
    </row>
    <row r="72" spans="1:12" ht="15.75" x14ac:dyDescent="0.25">
      <c r="A72" s="22" t="s">
        <v>24</v>
      </c>
      <c r="B72" s="21" t="s">
        <v>59</v>
      </c>
      <c r="C72" s="26" t="s">
        <v>76</v>
      </c>
      <c r="D72" s="50"/>
      <c r="E72" s="50">
        <f>E42+E47+E51-E53</f>
        <v>-4775.119999999999</v>
      </c>
      <c r="F72" s="166">
        <f>SUM(D72:E72)</f>
        <v>-4775.119999999999</v>
      </c>
      <c r="G72" s="166"/>
      <c r="J72" s="15"/>
      <c r="K72" s="183"/>
      <c r="L72" s="15"/>
    </row>
    <row r="73" spans="1:12" ht="31.5" x14ac:dyDescent="0.25">
      <c r="A73" s="87" t="s">
        <v>25</v>
      </c>
      <c r="B73" s="25" t="s">
        <v>60</v>
      </c>
      <c r="C73" s="26" t="s">
        <v>76</v>
      </c>
      <c r="D73" s="51">
        <f>D74+D75+D76+D77</f>
        <v>6281.26</v>
      </c>
      <c r="E73" s="51">
        <f>E77+E76+E75+E74</f>
        <v>4188.34</v>
      </c>
      <c r="F73" s="166">
        <f t="shared" ref="F73:F82" si="0">D73+E73</f>
        <v>10469.6</v>
      </c>
      <c r="G73" s="166"/>
      <c r="J73" s="14">
        <f>D73+E73</f>
        <v>10469.6</v>
      </c>
      <c r="K73" s="14"/>
    </row>
    <row r="74" spans="1:12" ht="15.75" x14ac:dyDescent="0.25">
      <c r="A74" s="71" t="s">
        <v>26</v>
      </c>
      <c r="B74" s="21" t="s">
        <v>61</v>
      </c>
      <c r="C74" s="26" t="s">
        <v>76</v>
      </c>
      <c r="D74" s="30">
        <v>4406.46</v>
      </c>
      <c r="E74" s="40">
        <v>2937.64</v>
      </c>
      <c r="F74" s="166">
        <f t="shared" si="0"/>
        <v>7344.1</v>
      </c>
      <c r="G74" s="166"/>
      <c r="J74" s="14"/>
    </row>
    <row r="75" spans="1:12" ht="15.75" x14ac:dyDescent="0.25">
      <c r="A75" s="80" t="s">
        <v>27</v>
      </c>
      <c r="B75" s="21" t="s">
        <v>62</v>
      </c>
      <c r="C75" s="26" t="s">
        <v>76</v>
      </c>
      <c r="D75" s="29">
        <v>-93</v>
      </c>
      <c r="E75" s="41">
        <v>-62</v>
      </c>
      <c r="F75" s="166">
        <f t="shared" si="0"/>
        <v>-155</v>
      </c>
      <c r="G75" s="166"/>
      <c r="J75" s="14"/>
    </row>
    <row r="76" spans="1:12" ht="15.75" x14ac:dyDescent="0.25">
      <c r="A76" s="80" t="s">
        <v>28</v>
      </c>
      <c r="B76" s="21" t="s">
        <v>63</v>
      </c>
      <c r="C76" s="26" t="s">
        <v>76</v>
      </c>
      <c r="D76" s="29"/>
      <c r="E76" s="41"/>
      <c r="F76" s="166">
        <f t="shared" si="0"/>
        <v>0</v>
      </c>
      <c r="G76" s="166"/>
      <c r="J76" s="14"/>
    </row>
    <row r="77" spans="1:12" ht="15.75" x14ac:dyDescent="0.25">
      <c r="A77" s="80" t="s">
        <v>29</v>
      </c>
      <c r="B77" s="21" t="s">
        <v>64</v>
      </c>
      <c r="C77" s="26" t="s">
        <v>76</v>
      </c>
      <c r="D77" s="29">
        <v>1967.8</v>
      </c>
      <c r="E77" s="29">
        <v>1312.7</v>
      </c>
      <c r="F77" s="166">
        <f t="shared" si="0"/>
        <v>3280.5</v>
      </c>
      <c r="G77" s="166"/>
      <c r="J77" s="14"/>
    </row>
    <row r="78" spans="1:12" ht="15.75" x14ac:dyDescent="0.25">
      <c r="A78" s="77" t="s">
        <v>30</v>
      </c>
      <c r="B78" s="21" t="s">
        <v>65</v>
      </c>
      <c r="C78" s="26" t="s">
        <v>76</v>
      </c>
      <c r="D78" s="23">
        <v>0</v>
      </c>
      <c r="E78" s="21">
        <v>0</v>
      </c>
      <c r="F78" s="166">
        <f t="shared" si="0"/>
        <v>0</v>
      </c>
      <c r="G78" s="166"/>
    </row>
    <row r="79" spans="1:12" ht="15.75" x14ac:dyDescent="0.25">
      <c r="A79" s="77" t="s">
        <v>31</v>
      </c>
      <c r="B79" s="21" t="s">
        <v>66</v>
      </c>
      <c r="C79" s="26" t="s">
        <v>76</v>
      </c>
      <c r="D79" s="23">
        <v>0</v>
      </c>
      <c r="E79" s="23">
        <v>0</v>
      </c>
      <c r="F79" s="166">
        <f t="shared" si="0"/>
        <v>0</v>
      </c>
      <c r="G79" s="166"/>
      <c r="J79" s="14"/>
    </row>
    <row r="80" spans="1:12" ht="31.5" x14ac:dyDescent="0.25">
      <c r="A80" s="87" t="s">
        <v>32</v>
      </c>
      <c r="B80" s="25" t="s">
        <v>67</v>
      </c>
      <c r="C80" s="26" t="s">
        <v>76</v>
      </c>
      <c r="D80" s="51">
        <v>10155.299999999999</v>
      </c>
      <c r="E80" s="196">
        <v>6770.2</v>
      </c>
      <c r="F80" s="166">
        <f t="shared" si="0"/>
        <v>16925.5</v>
      </c>
      <c r="G80" s="166"/>
      <c r="J80" s="14">
        <f>D80+E80</f>
        <v>16925.5</v>
      </c>
    </row>
    <row r="81" spans="1:10" ht="31.5" x14ac:dyDescent="0.25">
      <c r="A81" s="87" t="s">
        <v>153</v>
      </c>
      <c r="B81" s="21" t="s">
        <v>68</v>
      </c>
      <c r="C81" s="26" t="s">
        <v>76</v>
      </c>
      <c r="D81" s="51">
        <v>1284.3</v>
      </c>
      <c r="E81" s="196">
        <v>856.2</v>
      </c>
      <c r="F81" s="166">
        <f t="shared" si="0"/>
        <v>2140.5</v>
      </c>
      <c r="G81" s="166"/>
      <c r="J81" s="14">
        <f>D81+E81</f>
        <v>2140.5</v>
      </c>
    </row>
    <row r="82" spans="1:10" ht="15.75" x14ac:dyDescent="0.25">
      <c r="A82" s="80" t="s">
        <v>33</v>
      </c>
      <c r="B82" s="21" t="s">
        <v>69</v>
      </c>
      <c r="C82" s="26" t="s">
        <v>76</v>
      </c>
      <c r="D82" s="52">
        <v>880.74</v>
      </c>
      <c r="E82" s="41">
        <v>587.16</v>
      </c>
      <c r="F82" s="166">
        <f t="shared" si="0"/>
        <v>1467.9</v>
      </c>
      <c r="G82" s="166"/>
      <c r="J82" s="14">
        <f>D82+E82</f>
        <v>1467.9</v>
      </c>
    </row>
    <row r="83" spans="1:10" ht="15.75" x14ac:dyDescent="0.25">
      <c r="A83" s="77" t="s">
        <v>34</v>
      </c>
      <c r="B83" s="25">
        <v>45</v>
      </c>
      <c r="C83" s="26" t="s">
        <v>76</v>
      </c>
      <c r="D83" s="39"/>
      <c r="E83" s="25"/>
      <c r="F83" s="166"/>
      <c r="G83" s="166"/>
    </row>
    <row r="84" spans="1:10" ht="15.75" x14ac:dyDescent="0.2">
      <c r="A84" s="88"/>
      <c r="B84" s="53"/>
      <c r="C84" s="224"/>
      <c r="D84" s="224"/>
      <c r="E84" s="202"/>
      <c r="F84" s="166"/>
      <c r="G84" s="166"/>
    </row>
    <row r="85" spans="1:10" ht="47.25" x14ac:dyDescent="0.25">
      <c r="A85" s="71" t="s">
        <v>154</v>
      </c>
      <c r="B85" s="25" t="s">
        <v>70</v>
      </c>
      <c r="C85" s="40" t="s">
        <v>77</v>
      </c>
      <c r="D85" s="25">
        <v>15</v>
      </c>
      <c r="E85" s="25">
        <v>15</v>
      </c>
      <c r="F85" s="166"/>
      <c r="G85" s="166"/>
    </row>
    <row r="86" spans="1:10" ht="12.75" customHeight="1" x14ac:dyDescent="0.25">
      <c r="A86" s="78" t="s">
        <v>35</v>
      </c>
      <c r="B86" s="21" t="s">
        <v>71</v>
      </c>
      <c r="C86" s="26" t="s">
        <v>76</v>
      </c>
      <c r="D86" s="21">
        <v>87</v>
      </c>
      <c r="E86" s="21">
        <v>74</v>
      </c>
      <c r="F86" s="166"/>
      <c r="G86" s="166"/>
    </row>
    <row r="87" spans="1:10" ht="31.5" customHeight="1" x14ac:dyDescent="0.25">
      <c r="A87" s="87" t="s">
        <v>100</v>
      </c>
      <c r="B87" s="25" t="s">
        <v>72</v>
      </c>
      <c r="C87" s="48" t="s">
        <v>75</v>
      </c>
      <c r="D87" s="30">
        <f>D88+D89+D90+D91+D92+D93</f>
        <v>19911.91</v>
      </c>
      <c r="E87" s="30">
        <f>E88+E89+E90+E91+E92+E93</f>
        <v>15720.9</v>
      </c>
      <c r="F87" s="166">
        <f>D87+E87</f>
        <v>35632.81</v>
      </c>
      <c r="G87" s="166"/>
      <c r="J87" s="14">
        <f>D87+E87</f>
        <v>35632.81</v>
      </c>
    </row>
    <row r="88" spans="1:10" ht="15.75" x14ac:dyDescent="0.25">
      <c r="A88" s="79" t="s">
        <v>155</v>
      </c>
      <c r="B88" s="25" t="s">
        <v>93</v>
      </c>
      <c r="C88" s="26" t="s">
        <v>76</v>
      </c>
      <c r="D88" s="30">
        <f>15814-D92-D93</f>
        <v>15166.300000000001</v>
      </c>
      <c r="E88" s="30">
        <f>11331.4-E92-E93</f>
        <v>10849.999999999998</v>
      </c>
      <c r="F88" s="166"/>
      <c r="G88" s="166"/>
    </row>
    <row r="89" spans="1:10" ht="15.75" x14ac:dyDescent="0.25">
      <c r="A89" s="80" t="s">
        <v>27</v>
      </c>
      <c r="B89" s="25" t="s">
        <v>94</v>
      </c>
      <c r="C89" s="26" t="s">
        <v>76</v>
      </c>
      <c r="D89" s="29">
        <v>1767.51</v>
      </c>
      <c r="E89" s="29">
        <v>1760.4</v>
      </c>
      <c r="F89" s="166"/>
      <c r="G89" s="166"/>
    </row>
    <row r="90" spans="1:10" ht="15.75" x14ac:dyDescent="0.25">
      <c r="A90" s="80" t="s">
        <v>28</v>
      </c>
      <c r="B90" s="25" t="s">
        <v>95</v>
      </c>
      <c r="C90" s="26" t="s">
        <v>76</v>
      </c>
      <c r="D90" s="29">
        <v>196.3</v>
      </c>
      <c r="E90" s="29">
        <v>195.6</v>
      </c>
      <c r="F90" s="166"/>
      <c r="G90" s="166"/>
    </row>
    <row r="91" spans="1:10" ht="15.75" x14ac:dyDescent="0.25">
      <c r="A91" s="80" t="s">
        <v>29</v>
      </c>
      <c r="B91" s="25" t="s">
        <v>96</v>
      </c>
      <c r="C91" s="26" t="s">
        <v>76</v>
      </c>
      <c r="D91" s="29">
        <v>2134.1</v>
      </c>
      <c r="E91" s="29">
        <v>2433.5</v>
      </c>
      <c r="F91" s="166"/>
      <c r="G91" s="166"/>
    </row>
    <row r="92" spans="1:10" ht="15.75" x14ac:dyDescent="0.25">
      <c r="A92" s="80" t="s">
        <v>97</v>
      </c>
      <c r="B92" s="25">
        <v>54</v>
      </c>
      <c r="C92" s="26" t="s">
        <v>76</v>
      </c>
      <c r="D92" s="29">
        <v>101.8</v>
      </c>
      <c r="E92" s="29">
        <v>75.7</v>
      </c>
      <c r="F92" s="166"/>
      <c r="G92" s="166"/>
    </row>
    <row r="93" spans="1:10" ht="15.75" x14ac:dyDescent="0.25">
      <c r="A93" s="80" t="s">
        <v>98</v>
      </c>
      <c r="B93" s="25">
        <v>55</v>
      </c>
      <c r="C93" s="26" t="s">
        <v>76</v>
      </c>
      <c r="D93" s="184">
        <v>545.9</v>
      </c>
      <c r="E93" s="184">
        <v>405.7</v>
      </c>
      <c r="F93" s="166"/>
      <c r="G93" s="166"/>
      <c r="J93" s="15"/>
    </row>
    <row r="94" spans="1:10" ht="15.75" x14ac:dyDescent="0.25">
      <c r="A94" s="80" t="s">
        <v>99</v>
      </c>
      <c r="B94" s="25">
        <v>56</v>
      </c>
      <c r="C94" s="26" t="s">
        <v>76</v>
      </c>
      <c r="D94" s="184">
        <v>4095.6</v>
      </c>
      <c r="E94" s="185">
        <v>2730.4</v>
      </c>
      <c r="F94" s="188">
        <f>D94+E94</f>
        <v>6826</v>
      </c>
      <c r="G94" s="182"/>
      <c r="H94" s="183"/>
      <c r="I94" s="183"/>
      <c r="J94" s="14">
        <f>D94+E94</f>
        <v>6826</v>
      </c>
    </row>
    <row r="95" spans="1:10" ht="15.75" x14ac:dyDescent="0.25">
      <c r="A95" s="235"/>
      <c r="B95" s="236"/>
      <c r="C95" s="237"/>
      <c r="D95" s="238"/>
      <c r="E95" s="239"/>
      <c r="F95" s="188"/>
      <c r="G95" s="182"/>
      <c r="H95" s="183"/>
      <c r="I95" s="183"/>
      <c r="J95" s="14"/>
    </row>
    <row r="96" spans="1:10" ht="15" x14ac:dyDescent="0.2">
      <c r="A96" s="55" t="s">
        <v>101</v>
      </c>
      <c r="B96" s="55"/>
      <c r="C96" s="55" t="s">
        <v>161</v>
      </c>
      <c r="D96" s="55"/>
      <c r="E96" s="55"/>
      <c r="F96" s="166"/>
      <c r="G96" s="166"/>
    </row>
    <row r="97" spans="1:7" ht="15" x14ac:dyDescent="0.2">
      <c r="A97" s="55"/>
      <c r="B97" s="55"/>
      <c r="C97" s="55"/>
      <c r="D97" s="55"/>
      <c r="E97" s="55"/>
      <c r="F97" s="166"/>
      <c r="G97" s="166"/>
    </row>
    <row r="98" spans="1:7" ht="17.25" customHeight="1" x14ac:dyDescent="0.2">
      <c r="A98" s="55" t="s">
        <v>103</v>
      </c>
      <c r="B98" s="55"/>
      <c r="C98" s="55" t="s">
        <v>162</v>
      </c>
      <c r="D98" s="55"/>
      <c r="E98" s="55"/>
      <c r="F98" s="166"/>
      <c r="G98" s="166"/>
    </row>
    <row r="99" spans="1:7" ht="15" hidden="1" x14ac:dyDescent="0.2">
      <c r="A99" s="55"/>
      <c r="B99" s="55"/>
      <c r="C99" s="55"/>
      <c r="D99" s="55"/>
      <c r="E99" s="55"/>
      <c r="F99" s="166"/>
      <c r="G99" s="166"/>
    </row>
    <row r="100" spans="1:7" hidden="1" x14ac:dyDescent="0.2"/>
    <row r="101" spans="1:7" ht="21.75" hidden="1" customHeight="1" x14ac:dyDescent="0.2">
      <c r="A101" s="4"/>
      <c r="B101" s="5"/>
      <c r="C101" s="5"/>
    </row>
    <row r="102" spans="1:7" x14ac:dyDescent="0.2">
      <c r="A102" s="3"/>
      <c r="B102" s="3"/>
    </row>
    <row r="103" spans="1:7" ht="15" x14ac:dyDescent="0.2">
      <c r="A103" s="6"/>
      <c r="B103" s="89"/>
    </row>
    <row r="104" spans="1:7" x14ac:dyDescent="0.2">
      <c r="A104" s="90"/>
      <c r="B104" s="225"/>
      <c r="C104" s="226"/>
      <c r="D104" s="226"/>
      <c r="E104" s="226"/>
      <c r="F104" s="16"/>
    </row>
    <row r="105" spans="1:7" x14ac:dyDescent="0.2">
      <c r="A105" s="91"/>
      <c r="B105" s="225"/>
      <c r="C105" s="212"/>
      <c r="D105" s="213"/>
      <c r="E105" s="213"/>
      <c r="F105" s="16"/>
    </row>
    <row r="106" spans="1:7" ht="15" x14ac:dyDescent="0.2">
      <c r="A106" s="92"/>
      <c r="B106" s="93"/>
      <c r="C106" s="227"/>
      <c r="D106" s="213"/>
      <c r="E106" s="213"/>
      <c r="F106" s="16"/>
    </row>
    <row r="107" spans="1:7" x14ac:dyDescent="0.2">
      <c r="A107" s="94"/>
      <c r="B107" s="93"/>
      <c r="C107" s="212"/>
      <c r="D107" s="213"/>
      <c r="E107" s="213"/>
      <c r="F107" s="16"/>
    </row>
    <row r="108" spans="1:7" ht="15" x14ac:dyDescent="0.2">
      <c r="A108" s="92"/>
      <c r="B108" s="95"/>
      <c r="C108" s="6"/>
      <c r="D108" s="6"/>
      <c r="E108" s="6"/>
      <c r="F108" s="16"/>
    </row>
    <row r="109" spans="1:7" x14ac:dyDescent="0.2">
      <c r="A109" s="230"/>
      <c r="B109" s="96"/>
      <c r="C109" s="7"/>
      <c r="D109" s="7"/>
      <c r="E109" s="7"/>
      <c r="F109" s="16"/>
    </row>
    <row r="110" spans="1:7" ht="15" x14ac:dyDescent="0.2">
      <c r="A110" s="230"/>
      <c r="B110" s="95"/>
      <c r="C110" s="6"/>
      <c r="D110" s="6"/>
      <c r="E110" s="6"/>
      <c r="F110" s="16"/>
    </row>
    <row r="111" spans="1:7" ht="15.75" x14ac:dyDescent="0.2">
      <c r="A111" s="1"/>
      <c r="C111" s="3"/>
      <c r="D111" s="3"/>
      <c r="E111" s="3"/>
    </row>
    <row r="112" spans="1:7" ht="15" x14ac:dyDescent="0.25">
      <c r="A112" s="231"/>
      <c r="B112" s="231"/>
      <c r="C112" s="231"/>
      <c r="D112" s="231"/>
      <c r="E112" s="231"/>
      <c r="F112" s="231"/>
    </row>
    <row r="113" spans="1:6" ht="15" x14ac:dyDescent="0.2">
      <c r="A113" s="232"/>
      <c r="B113" s="232"/>
      <c r="C113" s="232"/>
      <c r="D113" s="232"/>
      <c r="E113" s="232"/>
      <c r="F113" s="232"/>
    </row>
    <row r="114" spans="1:6" ht="14.25" x14ac:dyDescent="0.2">
      <c r="A114" s="95"/>
      <c r="B114" s="95"/>
      <c r="C114" s="233"/>
      <c r="D114" s="233"/>
      <c r="E114" s="97"/>
      <c r="F114" s="17"/>
    </row>
    <row r="115" spans="1:6" x14ac:dyDescent="0.2">
      <c r="A115" s="92"/>
      <c r="B115" s="94"/>
      <c r="C115" s="94"/>
      <c r="D115" s="94"/>
      <c r="E115" s="94"/>
      <c r="F115" s="18"/>
    </row>
    <row r="116" spans="1:6" ht="18" x14ac:dyDescent="0.35">
      <c r="A116" s="98"/>
      <c r="B116" s="99"/>
      <c r="C116" s="100"/>
      <c r="D116" s="101"/>
      <c r="E116" s="102"/>
      <c r="F116" s="19"/>
    </row>
    <row r="117" spans="1:6" ht="15" x14ac:dyDescent="0.2">
      <c r="A117" s="6"/>
      <c r="B117" s="103"/>
      <c r="C117" s="6"/>
      <c r="D117" s="6"/>
      <c r="E117" s="6"/>
      <c r="F117" s="20"/>
    </row>
    <row r="118" spans="1:6" ht="15.75" x14ac:dyDescent="0.2">
      <c r="A118" s="1"/>
    </row>
    <row r="119" spans="1:6" ht="15.75" x14ac:dyDescent="0.2">
      <c r="A119" s="1"/>
    </row>
    <row r="120" spans="1:6" ht="22.5" x14ac:dyDescent="0.2">
      <c r="A120" s="8"/>
      <c r="B120" s="9"/>
      <c r="C120" s="9"/>
      <c r="D120" s="9"/>
      <c r="E120" s="9"/>
    </row>
    <row r="121" spans="1:6" ht="15.75" x14ac:dyDescent="0.2">
      <c r="A121" s="10"/>
      <c r="B121" s="11"/>
      <c r="C121" s="11"/>
      <c r="D121" s="11"/>
      <c r="E121" s="9"/>
    </row>
    <row r="122" spans="1:6" ht="15.75" x14ac:dyDescent="0.2">
      <c r="A122" s="10"/>
      <c r="B122" s="11"/>
      <c r="C122" s="11"/>
      <c r="D122" s="11"/>
      <c r="E122" s="9"/>
    </row>
    <row r="123" spans="1:6" ht="15.75" x14ac:dyDescent="0.2">
      <c r="A123" s="10"/>
      <c r="B123" s="11"/>
      <c r="C123" s="11"/>
      <c r="D123" s="11"/>
      <c r="E123" s="9"/>
    </row>
    <row r="124" spans="1:6" ht="15.75" x14ac:dyDescent="0.2">
      <c r="A124" s="12"/>
      <c r="B124" s="9"/>
      <c r="C124" s="9"/>
      <c r="D124" s="9"/>
      <c r="E124" s="9"/>
    </row>
    <row r="125" spans="1:6" ht="15.75" x14ac:dyDescent="0.2">
      <c r="A125" s="12"/>
      <c r="B125" s="9"/>
      <c r="C125" s="9"/>
      <c r="D125" s="9"/>
      <c r="E125" s="9"/>
    </row>
    <row r="126" spans="1:6" ht="15.75" x14ac:dyDescent="0.2">
      <c r="A126" s="12"/>
      <c r="B126" s="9"/>
      <c r="C126" s="9"/>
      <c r="D126" s="9"/>
      <c r="E126" s="9"/>
    </row>
    <row r="127" spans="1:6" ht="15.75" x14ac:dyDescent="0.2">
      <c r="A127" s="12"/>
      <c r="B127" s="9"/>
      <c r="C127" s="9"/>
      <c r="D127" s="9"/>
      <c r="E127" s="9"/>
    </row>
    <row r="128" spans="1:6" ht="15.75" x14ac:dyDescent="0.2">
      <c r="A128" s="12"/>
      <c r="B128" s="9"/>
      <c r="C128" s="9"/>
      <c r="D128" s="9"/>
      <c r="E128" s="9"/>
    </row>
    <row r="129" spans="1:5" ht="15.75" x14ac:dyDescent="0.2">
      <c r="A129" s="12"/>
      <c r="B129" s="9"/>
      <c r="C129" s="9"/>
      <c r="D129" s="9"/>
      <c r="E129" s="9"/>
    </row>
    <row r="130" spans="1:5" ht="15.75" x14ac:dyDescent="0.2">
      <c r="A130" s="12"/>
      <c r="B130" s="9"/>
      <c r="C130" s="9"/>
      <c r="D130" s="9"/>
      <c r="E130" s="9"/>
    </row>
    <row r="131" spans="1:5" ht="15.75" x14ac:dyDescent="0.2">
      <c r="A131" s="12"/>
      <c r="B131" s="9"/>
      <c r="C131" s="9"/>
      <c r="D131" s="9"/>
      <c r="E131" s="9"/>
    </row>
    <row r="132" spans="1:5" ht="15.75" x14ac:dyDescent="0.2">
      <c r="A132" s="12"/>
      <c r="B132" s="9"/>
      <c r="C132" s="9"/>
      <c r="D132" s="9"/>
      <c r="E132" s="9"/>
    </row>
    <row r="133" spans="1:5" ht="15.75" x14ac:dyDescent="0.2">
      <c r="A133" s="12"/>
      <c r="B133" s="9"/>
      <c r="C133" s="9"/>
      <c r="D133" s="9"/>
      <c r="E133" s="9"/>
    </row>
    <row r="134" spans="1:5" ht="15.75" x14ac:dyDescent="0.2">
      <c r="A134" s="12"/>
      <c r="B134" s="9"/>
      <c r="C134" s="9"/>
      <c r="D134" s="9"/>
      <c r="E134" s="9"/>
    </row>
    <row r="135" spans="1:5" ht="13.5" x14ac:dyDescent="0.2">
      <c r="A135" s="104"/>
      <c r="B135" s="105"/>
      <c r="C135" s="106"/>
      <c r="D135" s="107"/>
      <c r="E135" s="108"/>
    </row>
    <row r="136" spans="1:5" ht="15" x14ac:dyDescent="0.25">
      <c r="A136" s="109"/>
      <c r="B136" s="109"/>
      <c r="C136" s="99"/>
      <c r="D136" s="110"/>
      <c r="E136" s="110"/>
    </row>
    <row r="137" spans="1:5" ht="15.75" x14ac:dyDescent="0.2">
      <c r="A137" s="234"/>
      <c r="B137" s="234"/>
      <c r="C137" s="234"/>
      <c r="D137" s="234"/>
      <c r="E137" s="234"/>
    </row>
    <row r="138" spans="1:5" ht="15" x14ac:dyDescent="0.25">
      <c r="A138" s="111"/>
      <c r="B138" s="112"/>
      <c r="C138" s="113"/>
      <c r="D138" s="114"/>
      <c r="E138" s="115"/>
    </row>
    <row r="139" spans="1:5" ht="15" x14ac:dyDescent="0.2">
      <c r="A139" s="116"/>
      <c r="B139" s="117"/>
      <c r="C139" s="118"/>
      <c r="D139" s="119"/>
      <c r="E139" s="120"/>
    </row>
    <row r="140" spans="1:5" ht="15" x14ac:dyDescent="0.25">
      <c r="A140" s="121"/>
      <c r="B140" s="112"/>
      <c r="C140" s="118"/>
      <c r="D140" s="119"/>
      <c r="E140" s="122"/>
    </row>
    <row r="141" spans="1:5" ht="15" x14ac:dyDescent="0.25">
      <c r="A141" s="121"/>
      <c r="B141" s="112"/>
      <c r="C141" s="118"/>
      <c r="D141" s="123"/>
      <c r="E141" s="122"/>
    </row>
    <row r="142" spans="1:5" ht="15" x14ac:dyDescent="0.25">
      <c r="A142" s="121"/>
      <c r="B142" s="112"/>
      <c r="C142" s="118"/>
      <c r="D142" s="123"/>
      <c r="E142" s="122"/>
    </row>
    <row r="143" spans="1:5" ht="15" x14ac:dyDescent="0.25">
      <c r="A143" s="124"/>
      <c r="B143" s="112"/>
      <c r="C143" s="113"/>
      <c r="D143" s="114"/>
      <c r="E143" s="115"/>
    </row>
    <row r="144" spans="1:5" ht="15" x14ac:dyDescent="0.2">
      <c r="A144" s="125"/>
      <c r="B144" s="117"/>
      <c r="C144" s="118"/>
      <c r="D144" s="126"/>
      <c r="E144" s="120"/>
    </row>
    <row r="145" spans="1:5" ht="15" x14ac:dyDescent="0.25">
      <c r="A145" s="127"/>
      <c r="B145" s="112"/>
      <c r="C145" s="118"/>
      <c r="D145" s="123"/>
      <c r="E145" s="122"/>
    </row>
    <row r="146" spans="1:5" ht="15" x14ac:dyDescent="0.25">
      <c r="A146" s="127"/>
      <c r="B146" s="112"/>
      <c r="C146" s="118"/>
      <c r="D146" s="123"/>
      <c r="E146" s="122"/>
    </row>
    <row r="147" spans="1:5" ht="15" x14ac:dyDescent="0.25">
      <c r="A147" s="127"/>
      <c r="B147" s="112"/>
      <c r="C147" s="118"/>
      <c r="D147" s="123"/>
      <c r="E147" s="122"/>
    </row>
    <row r="148" spans="1:5" ht="15" x14ac:dyDescent="0.2">
      <c r="A148" s="124"/>
      <c r="B148" s="112"/>
      <c r="C148" s="118"/>
      <c r="D148" s="114"/>
      <c r="E148" s="115"/>
    </row>
    <row r="149" spans="1:5" ht="15" x14ac:dyDescent="0.2">
      <c r="A149" s="128"/>
      <c r="B149" s="112"/>
      <c r="C149" s="118"/>
      <c r="D149" s="126"/>
      <c r="E149" s="120"/>
    </row>
    <row r="150" spans="1:5" ht="15" x14ac:dyDescent="0.25">
      <c r="A150" s="129"/>
      <c r="B150" s="112"/>
      <c r="C150" s="118"/>
      <c r="D150" s="123"/>
      <c r="E150" s="122"/>
    </row>
    <row r="151" spans="1:5" ht="15" x14ac:dyDescent="0.25">
      <c r="A151" s="129"/>
      <c r="B151" s="112"/>
      <c r="C151" s="118"/>
      <c r="D151" s="123"/>
      <c r="E151" s="122"/>
    </row>
    <row r="152" spans="1:5" ht="15" x14ac:dyDescent="0.2">
      <c r="A152" s="124"/>
      <c r="B152" s="130"/>
      <c r="C152" s="118"/>
      <c r="D152" s="131"/>
      <c r="E152" s="132"/>
    </row>
    <row r="153" spans="1:5" ht="14.25" x14ac:dyDescent="0.2">
      <c r="A153" s="9"/>
      <c r="B153" s="228"/>
      <c r="C153" s="228"/>
      <c r="D153" s="133"/>
      <c r="E153" s="97"/>
    </row>
    <row r="154" spans="1:5" ht="15" x14ac:dyDescent="0.25">
      <c r="A154" s="113"/>
      <c r="B154" s="112"/>
      <c r="C154" s="113"/>
      <c r="D154" s="134"/>
      <c r="E154" s="135"/>
    </row>
    <row r="155" spans="1:5" ht="15" x14ac:dyDescent="0.2">
      <c r="A155" s="136"/>
      <c r="B155" s="112"/>
      <c r="C155" s="118"/>
      <c r="D155" s="134"/>
      <c r="E155" s="135"/>
    </row>
    <row r="156" spans="1:5" ht="15" x14ac:dyDescent="0.2">
      <c r="A156" s="128"/>
      <c r="B156" s="112"/>
      <c r="C156" s="118"/>
      <c r="D156" s="137"/>
      <c r="E156" s="138"/>
    </row>
    <row r="157" spans="1:5" ht="15" x14ac:dyDescent="0.25">
      <c r="A157" s="139"/>
      <c r="B157" s="112"/>
      <c r="C157" s="118"/>
      <c r="D157" s="123"/>
      <c r="E157" s="123"/>
    </row>
    <row r="158" spans="1:5" ht="15" x14ac:dyDescent="0.2">
      <c r="A158" s="140"/>
      <c r="B158" s="112"/>
      <c r="C158" s="118"/>
      <c r="D158" s="126"/>
      <c r="E158" s="141"/>
    </row>
    <row r="159" spans="1:5" ht="15" x14ac:dyDescent="0.25">
      <c r="A159" s="140"/>
      <c r="B159" s="112"/>
      <c r="C159" s="118"/>
      <c r="D159" s="123"/>
      <c r="E159" s="123"/>
    </row>
    <row r="160" spans="1:5" ht="15" x14ac:dyDescent="0.2">
      <c r="A160" s="127"/>
      <c r="B160" s="112"/>
      <c r="C160" s="118"/>
      <c r="D160" s="134"/>
      <c r="E160" s="135"/>
    </row>
    <row r="161" spans="1:5" ht="15" x14ac:dyDescent="0.25">
      <c r="A161" s="139"/>
      <c r="B161" s="112"/>
      <c r="C161" s="118"/>
      <c r="D161" s="123"/>
      <c r="E161" s="142"/>
    </row>
    <row r="162" spans="1:5" ht="15" x14ac:dyDescent="0.25">
      <c r="A162" s="140"/>
      <c r="B162" s="112"/>
      <c r="C162" s="118"/>
      <c r="D162" s="123"/>
      <c r="E162" s="142"/>
    </row>
    <row r="163" spans="1:5" ht="15" x14ac:dyDescent="0.2">
      <c r="A163" s="127"/>
      <c r="B163" s="112"/>
      <c r="C163" s="118"/>
      <c r="D163" s="134"/>
      <c r="E163" s="143"/>
    </row>
    <row r="164" spans="1:5" ht="15" x14ac:dyDescent="0.2">
      <c r="A164" s="127"/>
      <c r="B164" s="112"/>
      <c r="C164" s="118"/>
      <c r="D164" s="134"/>
      <c r="E164" s="114"/>
    </row>
    <row r="165" spans="1:5" ht="15" x14ac:dyDescent="0.2">
      <c r="A165" s="127"/>
      <c r="B165" s="112"/>
      <c r="C165" s="118"/>
      <c r="D165" s="134"/>
      <c r="E165" s="114"/>
    </row>
    <row r="166" spans="1:5" ht="15" x14ac:dyDescent="0.2">
      <c r="A166" s="129"/>
      <c r="B166" s="112"/>
      <c r="C166" s="118"/>
      <c r="D166" s="126"/>
      <c r="E166" s="141"/>
    </row>
    <row r="167" spans="1:5" ht="15" x14ac:dyDescent="0.25">
      <c r="A167" s="144"/>
      <c r="B167" s="112"/>
      <c r="C167" s="118"/>
      <c r="D167" s="123"/>
      <c r="E167" s="123"/>
    </row>
    <row r="168" spans="1:5" ht="15" x14ac:dyDescent="0.2">
      <c r="A168" s="145"/>
      <c r="B168" s="112"/>
      <c r="C168" s="118"/>
      <c r="D168" s="146"/>
      <c r="E168" s="146"/>
    </row>
    <row r="169" spans="1:5" ht="15" x14ac:dyDescent="0.25">
      <c r="A169" s="144"/>
      <c r="B169" s="112"/>
      <c r="C169" s="118"/>
      <c r="D169" s="123"/>
      <c r="E169" s="123"/>
    </row>
    <row r="170" spans="1:5" ht="15" x14ac:dyDescent="0.2">
      <c r="A170" s="124"/>
      <c r="B170" s="117"/>
      <c r="C170" s="118"/>
      <c r="D170" s="147"/>
      <c r="E170" s="148"/>
    </row>
    <row r="171" spans="1:5" ht="15" x14ac:dyDescent="0.2">
      <c r="A171" s="149"/>
      <c r="B171" s="150"/>
      <c r="C171" s="200"/>
      <c r="D171" s="228"/>
      <c r="E171" s="228"/>
    </row>
    <row r="172" spans="1:5" ht="15" x14ac:dyDescent="0.2">
      <c r="A172" s="152"/>
      <c r="B172" s="117"/>
      <c r="C172" s="153"/>
      <c r="D172" s="154"/>
      <c r="E172" s="155"/>
    </row>
    <row r="173" spans="1:5" ht="15" x14ac:dyDescent="0.2">
      <c r="A173" s="156"/>
      <c r="B173" s="112"/>
      <c r="C173" s="118"/>
      <c r="D173" s="157"/>
      <c r="E173" s="157"/>
    </row>
    <row r="174" spans="1:5" ht="15" x14ac:dyDescent="0.2">
      <c r="A174" s="152"/>
      <c r="B174" s="117"/>
      <c r="C174" s="118"/>
      <c r="D174" s="158"/>
      <c r="E174" s="159"/>
    </row>
    <row r="175" spans="1:5" ht="15" x14ac:dyDescent="0.2">
      <c r="A175" s="128"/>
      <c r="B175" s="112"/>
      <c r="C175" s="118"/>
      <c r="D175" s="126"/>
      <c r="E175" s="141"/>
    </row>
    <row r="176" spans="1:5" ht="15" x14ac:dyDescent="0.25">
      <c r="A176" s="127"/>
      <c r="B176" s="112"/>
      <c r="C176" s="118"/>
      <c r="D176" s="123"/>
      <c r="E176" s="142"/>
    </row>
    <row r="177" spans="1:5" ht="15" x14ac:dyDescent="0.25">
      <c r="A177" s="127"/>
      <c r="B177" s="112"/>
      <c r="C177" s="118"/>
      <c r="D177" s="160"/>
      <c r="E177" s="112"/>
    </row>
    <row r="178" spans="1:5" ht="15" x14ac:dyDescent="0.25">
      <c r="A178" s="127"/>
      <c r="B178" s="112"/>
      <c r="C178" s="118"/>
      <c r="D178" s="114"/>
      <c r="E178" s="142"/>
    </row>
    <row r="179" spans="1:5" ht="15" x14ac:dyDescent="0.2">
      <c r="A179" s="124"/>
      <c r="B179" s="112"/>
      <c r="C179" s="118"/>
      <c r="D179" s="114"/>
      <c r="E179" s="112"/>
    </row>
    <row r="180" spans="1:5" ht="15" x14ac:dyDescent="0.25">
      <c r="A180" s="124"/>
      <c r="B180" s="112"/>
      <c r="C180" s="118"/>
      <c r="D180" s="114"/>
      <c r="E180" s="142"/>
    </row>
    <row r="181" spans="1:5" ht="15" x14ac:dyDescent="0.2">
      <c r="A181" s="152"/>
      <c r="B181" s="117"/>
      <c r="C181" s="118"/>
      <c r="D181" s="158"/>
      <c r="E181" s="161"/>
    </row>
    <row r="182" spans="1:5" ht="15" x14ac:dyDescent="0.2">
      <c r="A182" s="152"/>
      <c r="B182" s="112"/>
      <c r="C182" s="118"/>
      <c r="D182" s="158"/>
      <c r="E182" s="161"/>
    </row>
    <row r="183" spans="1:5" ht="15" x14ac:dyDescent="0.25">
      <c r="A183" s="127"/>
      <c r="B183" s="112"/>
      <c r="C183" s="118"/>
      <c r="D183" s="160"/>
      <c r="E183" s="142"/>
    </row>
    <row r="184" spans="1:5" ht="15" x14ac:dyDescent="0.2">
      <c r="A184" s="124"/>
      <c r="B184" s="117"/>
      <c r="C184" s="118"/>
      <c r="D184" s="138"/>
      <c r="E184" s="117"/>
    </row>
    <row r="185" spans="1:5" ht="15" x14ac:dyDescent="0.2">
      <c r="A185" s="162"/>
      <c r="B185" s="155"/>
      <c r="C185" s="229"/>
      <c r="D185" s="229"/>
      <c r="E185" s="200"/>
    </row>
    <row r="186" spans="1:5" ht="15" x14ac:dyDescent="0.2">
      <c r="A186" s="136"/>
      <c r="B186" s="117"/>
      <c r="C186" s="141"/>
      <c r="D186" s="117"/>
      <c r="E186" s="117"/>
    </row>
    <row r="187" spans="1:5" ht="15" x14ac:dyDescent="0.2">
      <c r="A187" s="163"/>
      <c r="B187" s="112"/>
      <c r="C187" s="118"/>
      <c r="D187" s="112"/>
      <c r="E187" s="112"/>
    </row>
    <row r="188" spans="1:5" ht="15" x14ac:dyDescent="0.2">
      <c r="A188" s="164"/>
      <c r="B188" s="117"/>
      <c r="C188" s="153"/>
      <c r="D188" s="141"/>
      <c r="E188" s="126"/>
    </row>
    <row r="189" spans="1:5" ht="15" x14ac:dyDescent="0.2">
      <c r="A189" s="116"/>
      <c r="B189" s="117"/>
      <c r="C189" s="118"/>
      <c r="D189" s="126"/>
      <c r="E189" s="126"/>
    </row>
    <row r="190" spans="1:5" ht="15" x14ac:dyDescent="0.25">
      <c r="A190" s="121"/>
      <c r="B190" s="117"/>
      <c r="C190" s="118"/>
      <c r="D190" s="123"/>
      <c r="E190" s="123"/>
    </row>
    <row r="191" spans="1:5" ht="15" x14ac:dyDescent="0.25">
      <c r="A191" s="121"/>
      <c r="B191" s="117"/>
      <c r="C191" s="118"/>
      <c r="D191" s="123"/>
      <c r="E191" s="123"/>
    </row>
    <row r="192" spans="1:5" ht="15" x14ac:dyDescent="0.25">
      <c r="A192" s="121"/>
      <c r="B192" s="117"/>
      <c r="C192" s="118"/>
      <c r="D192" s="123"/>
      <c r="E192" s="123"/>
    </row>
    <row r="193" spans="1:5" ht="15" x14ac:dyDescent="0.25">
      <c r="A193" s="121"/>
      <c r="B193" s="117"/>
      <c r="C193" s="118"/>
      <c r="D193" s="123"/>
      <c r="E193" s="123"/>
    </row>
    <row r="194" spans="1:5" ht="15" x14ac:dyDescent="0.25">
      <c r="A194" s="121"/>
      <c r="B194" s="117"/>
      <c r="C194" s="118"/>
      <c r="D194" s="123"/>
      <c r="E194" s="123"/>
    </row>
    <row r="195" spans="1:5" ht="15" x14ac:dyDescent="0.25">
      <c r="A195" s="165"/>
      <c r="B195" s="117"/>
      <c r="C195" s="118"/>
      <c r="D195" s="123"/>
      <c r="E195" s="123"/>
    </row>
    <row r="198" spans="1:5" x14ac:dyDescent="0.2">
      <c r="A198" s="3"/>
      <c r="C198" s="3"/>
    </row>
    <row r="200" spans="1:5" x14ac:dyDescent="0.2">
      <c r="A200" s="3"/>
      <c r="C200" s="3"/>
    </row>
  </sheetData>
  <mergeCells count="26">
    <mergeCell ref="D171:E171"/>
    <mergeCell ref="C185:D185"/>
    <mergeCell ref="A109:A110"/>
    <mergeCell ref="A112:F112"/>
    <mergeCell ref="A113:F113"/>
    <mergeCell ref="C114:D114"/>
    <mergeCell ref="A137:E137"/>
    <mergeCell ref="B153:C153"/>
    <mergeCell ref="C107:E107"/>
    <mergeCell ref="A11:F11"/>
    <mergeCell ref="A12:F12"/>
    <mergeCell ref="C13:D13"/>
    <mergeCell ref="A36:E36"/>
    <mergeCell ref="B52:C52"/>
    <mergeCell ref="D70:E70"/>
    <mergeCell ref="C84:D84"/>
    <mergeCell ref="B104:B105"/>
    <mergeCell ref="C104:E104"/>
    <mergeCell ref="C105:E105"/>
    <mergeCell ref="C106:E106"/>
    <mergeCell ref="A9:A10"/>
    <mergeCell ref="B4:B5"/>
    <mergeCell ref="C4:E4"/>
    <mergeCell ref="C5:E5"/>
    <mergeCell ref="C6:E6"/>
    <mergeCell ref="C7:E7"/>
  </mergeCells>
  <pageMargins left="0.39370078740157483" right="0.19685039370078741" top="0.39370078740157483" bottom="0.39370078740157483" header="0" footer="0"/>
  <pageSetup paperSize="9" scale="85" fitToHeight="3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FA-DF63-46C9-9664-0DF2BB0FD21A}">
  <sheetPr>
    <pageSetUpPr fitToPage="1"/>
  </sheetPr>
  <dimension ref="A1:L199"/>
  <sheetViews>
    <sheetView topLeftCell="A33" zoomScale="115" zoomScaleNormal="115" zoomScaleSheetLayoutView="100" workbookViewId="0">
      <pane ySplit="3" topLeftCell="A36" activePane="bottomLeft" state="frozen"/>
      <selection activeCell="A33" sqref="A33"/>
      <selection pane="bottomLeft" activeCell="A37" sqref="A37"/>
    </sheetView>
  </sheetViews>
  <sheetFormatPr defaultRowHeight="12.75" x14ac:dyDescent="0.2"/>
  <cols>
    <col min="1" max="1" width="70.7109375" customWidth="1"/>
    <col min="2" max="2" width="12.42578125" customWidth="1"/>
    <col min="3" max="3" width="10.5703125" customWidth="1"/>
    <col min="4" max="5" width="15.42578125" customWidth="1"/>
    <col min="6" max="6" width="0.140625" style="15" hidden="1" customWidth="1"/>
    <col min="7" max="7" width="11.28515625" style="15" hidden="1" customWidth="1"/>
    <col min="8" max="8" width="11.85546875" hidden="1" customWidth="1"/>
    <col min="9" max="9" width="9.140625" hidden="1" customWidth="1"/>
    <col min="10" max="10" width="11.5703125" customWidth="1"/>
    <col min="11" max="11" width="17" customWidth="1"/>
  </cols>
  <sheetData>
    <row r="1" spans="1:7" ht="18.75" x14ac:dyDescent="0.2">
      <c r="A1" s="180" t="s">
        <v>137</v>
      </c>
      <c r="B1" s="181"/>
      <c r="C1" s="55"/>
      <c r="D1" s="55"/>
      <c r="E1" s="55"/>
      <c r="F1" s="166"/>
      <c r="G1" s="166"/>
    </row>
    <row r="2" spans="1:7" ht="18.75" x14ac:dyDescent="0.2">
      <c r="A2" s="180"/>
      <c r="B2" s="181"/>
      <c r="C2" s="55"/>
      <c r="D2" s="55"/>
      <c r="E2" s="55"/>
      <c r="F2" s="166"/>
      <c r="G2" s="166"/>
    </row>
    <row r="3" spans="1:7" ht="21" customHeight="1" x14ac:dyDescent="0.2">
      <c r="A3" s="56" t="s">
        <v>105</v>
      </c>
      <c r="B3" s="26" t="s">
        <v>106</v>
      </c>
      <c r="C3" s="55"/>
      <c r="D3" s="55"/>
      <c r="E3" s="55"/>
      <c r="F3" s="166"/>
      <c r="G3" s="166"/>
    </row>
    <row r="4" spans="1:7" ht="64.5" customHeight="1" x14ac:dyDescent="0.25">
      <c r="A4" s="57" t="s">
        <v>142</v>
      </c>
      <c r="B4" s="205" t="s">
        <v>107</v>
      </c>
      <c r="C4" s="207" t="s">
        <v>141</v>
      </c>
      <c r="D4" s="208"/>
      <c r="E4" s="208"/>
      <c r="F4" s="167"/>
      <c r="G4" s="167"/>
    </row>
    <row r="5" spans="1:7" ht="27" customHeight="1" x14ac:dyDescent="0.2">
      <c r="A5" s="59" t="s">
        <v>108</v>
      </c>
      <c r="B5" s="206"/>
      <c r="C5" s="209" t="s">
        <v>147</v>
      </c>
      <c r="D5" s="210"/>
      <c r="E5" s="210"/>
      <c r="F5" s="167"/>
      <c r="G5" s="167"/>
    </row>
    <row r="6" spans="1:7" ht="36.75" customHeight="1" x14ac:dyDescent="0.2">
      <c r="A6" s="60" t="s">
        <v>109</v>
      </c>
      <c r="B6" s="61" t="s">
        <v>110</v>
      </c>
      <c r="C6" s="211" t="s">
        <v>130</v>
      </c>
      <c r="D6" s="210"/>
      <c r="E6" s="210"/>
      <c r="F6" s="167"/>
      <c r="G6" s="167"/>
    </row>
    <row r="7" spans="1:7" ht="31.5" x14ac:dyDescent="0.2">
      <c r="A7" s="62" t="s">
        <v>111</v>
      </c>
      <c r="B7" s="61" t="s">
        <v>112</v>
      </c>
      <c r="C7" s="209" t="s">
        <v>113</v>
      </c>
      <c r="D7" s="210"/>
      <c r="E7" s="210"/>
      <c r="F7" s="167"/>
      <c r="G7" s="167"/>
    </row>
    <row r="8" spans="1:7" ht="15.75" x14ac:dyDescent="0.2">
      <c r="A8" s="60" t="s">
        <v>139</v>
      </c>
      <c r="B8" s="63"/>
      <c r="C8" s="64"/>
      <c r="D8" s="64" t="s">
        <v>114</v>
      </c>
      <c r="E8" s="64"/>
      <c r="F8" s="167"/>
      <c r="G8" s="167"/>
    </row>
    <row r="9" spans="1:7" ht="94.5" x14ac:dyDescent="0.2">
      <c r="A9" s="203" t="s">
        <v>138</v>
      </c>
      <c r="B9" s="65" t="s">
        <v>140</v>
      </c>
      <c r="C9" s="58"/>
      <c r="D9" s="58" t="s">
        <v>115</v>
      </c>
      <c r="E9" s="58"/>
      <c r="F9" s="167"/>
      <c r="G9" s="167"/>
    </row>
    <row r="10" spans="1:7" ht="15.75" x14ac:dyDescent="0.2">
      <c r="A10" s="204"/>
      <c r="B10" s="66"/>
      <c r="C10" s="64"/>
      <c r="D10" s="64"/>
      <c r="E10" s="64"/>
      <c r="F10" s="167"/>
      <c r="G10" s="167"/>
    </row>
    <row r="11" spans="1:7" ht="24" customHeight="1" x14ac:dyDescent="0.25">
      <c r="A11" s="214" t="s">
        <v>131</v>
      </c>
      <c r="B11" s="215"/>
      <c r="C11" s="215"/>
      <c r="D11" s="215"/>
      <c r="E11" s="215"/>
      <c r="F11" s="215"/>
      <c r="G11" s="168"/>
    </row>
    <row r="12" spans="1:7" ht="22.5" customHeight="1" x14ac:dyDescent="0.2">
      <c r="A12" s="216" t="s">
        <v>132</v>
      </c>
      <c r="B12" s="217"/>
      <c r="C12" s="217"/>
      <c r="D12" s="217"/>
      <c r="E12" s="217"/>
      <c r="F12" s="217"/>
      <c r="G12" s="169"/>
    </row>
    <row r="13" spans="1:7" ht="22.5" customHeight="1" x14ac:dyDescent="0.2">
      <c r="A13" s="67"/>
      <c r="B13" s="47"/>
      <c r="C13" s="218" t="s">
        <v>116</v>
      </c>
      <c r="D13" s="218"/>
      <c r="E13" s="68" t="s">
        <v>117</v>
      </c>
      <c r="F13" s="170"/>
      <c r="G13" s="171"/>
    </row>
    <row r="14" spans="1:7" ht="211.5" customHeight="1" x14ac:dyDescent="0.25">
      <c r="A14" s="69" t="s">
        <v>118</v>
      </c>
      <c r="B14" s="70" t="s">
        <v>119</v>
      </c>
      <c r="C14" s="70" t="s">
        <v>133</v>
      </c>
      <c r="D14" s="70" t="s">
        <v>120</v>
      </c>
      <c r="E14" s="70" t="s">
        <v>121</v>
      </c>
      <c r="F14" s="172" t="s">
        <v>122</v>
      </c>
      <c r="G14" s="168"/>
    </row>
    <row r="15" spans="1:7" ht="18" x14ac:dyDescent="0.35">
      <c r="A15" s="72" t="s">
        <v>87</v>
      </c>
      <c r="B15" s="41" t="s">
        <v>0</v>
      </c>
      <c r="C15" s="73">
        <v>3</v>
      </c>
      <c r="D15" s="74">
        <v>4</v>
      </c>
      <c r="E15" s="40" t="s">
        <v>92</v>
      </c>
      <c r="F15" s="173" t="s">
        <v>123</v>
      </c>
      <c r="G15" s="174"/>
    </row>
    <row r="16" spans="1:7" ht="27.75" customHeight="1" x14ac:dyDescent="0.2">
      <c r="A16" s="56" t="s">
        <v>124</v>
      </c>
      <c r="B16" s="69" t="s">
        <v>125</v>
      </c>
      <c r="C16" s="56" t="s">
        <v>126</v>
      </c>
      <c r="D16" s="56" t="s">
        <v>57</v>
      </c>
      <c r="E16" s="56" t="s">
        <v>127</v>
      </c>
      <c r="F16" s="175" t="s">
        <v>128</v>
      </c>
      <c r="G16" s="176"/>
    </row>
    <row r="17" spans="1:7" ht="15.75" x14ac:dyDescent="0.2">
      <c r="A17" s="1" t="s">
        <v>129</v>
      </c>
      <c r="B17" s="55"/>
      <c r="C17" s="55"/>
      <c r="D17" s="55"/>
      <c r="E17" s="55"/>
      <c r="F17" s="166"/>
      <c r="G17" s="166"/>
    </row>
    <row r="18" spans="1:7" ht="15.75" x14ac:dyDescent="0.2">
      <c r="A18" s="1"/>
      <c r="B18" s="55"/>
      <c r="C18" s="55"/>
      <c r="D18" s="55"/>
      <c r="E18" s="55"/>
      <c r="F18" s="166"/>
      <c r="G18" s="166"/>
    </row>
    <row r="19" spans="1:7" ht="18.75" x14ac:dyDescent="0.2">
      <c r="A19" s="177" t="s">
        <v>136</v>
      </c>
      <c r="B19" s="178"/>
      <c r="C19" s="178"/>
      <c r="D19" s="178"/>
      <c r="E19" s="178"/>
      <c r="F19" s="166"/>
      <c r="G19" s="166"/>
    </row>
    <row r="20" spans="1:7" ht="18.75" x14ac:dyDescent="0.2">
      <c r="A20" s="177" t="s">
        <v>134</v>
      </c>
      <c r="B20" s="179"/>
      <c r="C20" s="179"/>
      <c r="D20" s="179"/>
      <c r="E20" s="178"/>
      <c r="F20" s="166"/>
      <c r="G20" s="166"/>
    </row>
    <row r="21" spans="1:7" ht="18.75" x14ac:dyDescent="0.2">
      <c r="A21" s="177" t="s">
        <v>135</v>
      </c>
      <c r="B21" s="179"/>
      <c r="C21" s="179"/>
      <c r="D21" s="179"/>
      <c r="E21" s="178"/>
      <c r="F21" s="166"/>
      <c r="G21" s="166"/>
    </row>
    <row r="22" spans="1:7" ht="18.75" x14ac:dyDescent="0.2">
      <c r="A22" s="177" t="s">
        <v>158</v>
      </c>
      <c r="B22" s="179"/>
      <c r="C22" s="179"/>
      <c r="D22" s="179"/>
      <c r="E22" s="178"/>
      <c r="F22" s="166"/>
      <c r="G22" s="166"/>
    </row>
    <row r="23" spans="1:7" ht="15.75" hidden="1" x14ac:dyDescent="0.2">
      <c r="A23" s="12"/>
      <c r="B23" s="75"/>
      <c r="C23" s="75"/>
      <c r="D23" s="75"/>
      <c r="E23" s="75"/>
      <c r="F23" s="166"/>
      <c r="G23" s="166"/>
    </row>
    <row r="24" spans="1:7" ht="15.75" hidden="1" x14ac:dyDescent="0.2">
      <c r="A24" s="12"/>
      <c r="B24" s="75"/>
      <c r="C24" s="75"/>
      <c r="D24" s="75"/>
      <c r="E24" s="75"/>
      <c r="F24" s="166"/>
      <c r="G24" s="166"/>
    </row>
    <row r="25" spans="1:7" ht="15.75" hidden="1" x14ac:dyDescent="0.2">
      <c r="A25" s="12"/>
      <c r="B25" s="75"/>
      <c r="C25" s="75"/>
      <c r="D25" s="75"/>
      <c r="E25" s="75"/>
      <c r="F25" s="166"/>
      <c r="G25" s="166"/>
    </row>
    <row r="26" spans="1:7" ht="15.75" hidden="1" x14ac:dyDescent="0.2">
      <c r="A26" s="12"/>
      <c r="B26" s="75"/>
      <c r="C26" s="75"/>
      <c r="D26" s="75"/>
      <c r="E26" s="75"/>
      <c r="F26" s="166"/>
      <c r="G26" s="166"/>
    </row>
    <row r="27" spans="1:7" ht="15.75" hidden="1" x14ac:dyDescent="0.2">
      <c r="A27" s="12"/>
      <c r="B27" s="75"/>
      <c r="C27" s="75"/>
      <c r="D27" s="75"/>
      <c r="E27" s="75"/>
      <c r="F27" s="166"/>
      <c r="G27" s="166"/>
    </row>
    <row r="28" spans="1:7" ht="15.75" hidden="1" x14ac:dyDescent="0.2">
      <c r="A28" s="12"/>
      <c r="B28" s="75"/>
      <c r="C28" s="75"/>
      <c r="D28" s="75"/>
      <c r="E28" s="75"/>
      <c r="F28" s="166"/>
      <c r="G28" s="166"/>
    </row>
    <row r="29" spans="1:7" ht="15.75" hidden="1" x14ac:dyDescent="0.2">
      <c r="A29" s="12"/>
      <c r="B29" s="75"/>
      <c r="C29" s="75"/>
      <c r="D29" s="75"/>
      <c r="E29" s="75"/>
      <c r="F29" s="166"/>
      <c r="G29" s="166"/>
    </row>
    <row r="30" spans="1:7" ht="15.75" hidden="1" x14ac:dyDescent="0.2">
      <c r="A30" s="12"/>
      <c r="B30" s="75"/>
      <c r="C30" s="75"/>
      <c r="D30" s="75"/>
      <c r="E30" s="75"/>
      <c r="F30" s="166"/>
      <c r="G30" s="166"/>
    </row>
    <row r="31" spans="1:7" ht="15.75" hidden="1" x14ac:dyDescent="0.2">
      <c r="A31" s="12"/>
      <c r="B31" s="75"/>
      <c r="C31" s="75"/>
      <c r="D31" s="75"/>
      <c r="E31" s="75"/>
      <c r="F31" s="166"/>
      <c r="G31" s="166"/>
    </row>
    <row r="32" spans="1:7" ht="15.75" hidden="1" x14ac:dyDescent="0.2">
      <c r="A32" s="12"/>
      <c r="B32" s="75"/>
      <c r="C32" s="75"/>
      <c r="D32" s="75"/>
      <c r="E32" s="75"/>
      <c r="F32" s="166"/>
      <c r="G32" s="166"/>
    </row>
    <row r="33" spans="1:11" ht="15.75" x14ac:dyDescent="0.2">
      <c r="A33" s="12"/>
      <c r="B33" s="75"/>
      <c r="C33" s="75"/>
      <c r="D33" s="75"/>
      <c r="E33" s="75"/>
      <c r="F33" s="166"/>
      <c r="G33" s="166"/>
    </row>
    <row r="34" spans="1:11" ht="31.5" customHeight="1" x14ac:dyDescent="0.2">
      <c r="A34" s="25" t="s">
        <v>79</v>
      </c>
      <c r="B34" s="48" t="s">
        <v>80</v>
      </c>
      <c r="C34" s="70" t="s">
        <v>81</v>
      </c>
      <c r="D34" s="76" t="s">
        <v>82</v>
      </c>
      <c r="E34" s="76" t="s">
        <v>83</v>
      </c>
      <c r="F34" s="166"/>
      <c r="G34" s="166"/>
    </row>
    <row r="35" spans="1:11" ht="15.75" x14ac:dyDescent="0.25">
      <c r="A35" s="41" t="s">
        <v>84</v>
      </c>
      <c r="B35" s="41" t="s">
        <v>85</v>
      </c>
      <c r="C35" s="41" t="s">
        <v>86</v>
      </c>
      <c r="D35" s="21" t="s">
        <v>87</v>
      </c>
      <c r="E35" s="21" t="s">
        <v>0</v>
      </c>
      <c r="F35" s="166"/>
      <c r="G35" s="166"/>
    </row>
    <row r="36" spans="1:11" ht="18.75" x14ac:dyDescent="0.2">
      <c r="A36" s="219"/>
      <c r="B36" s="220"/>
      <c r="C36" s="220"/>
      <c r="D36" s="220"/>
      <c r="E36" s="221"/>
      <c r="F36" s="166"/>
      <c r="G36" s="166"/>
    </row>
    <row r="37" spans="1:11" ht="15.75" x14ac:dyDescent="0.25">
      <c r="A37" s="77" t="s">
        <v>148</v>
      </c>
      <c r="B37" s="21" t="s">
        <v>87</v>
      </c>
      <c r="C37" s="22" t="s">
        <v>88</v>
      </c>
      <c r="D37" s="23">
        <f>D38+D39+D40+D41</f>
        <v>1295.6600000000001</v>
      </c>
      <c r="E37" s="24">
        <f>E38+E39+E40+E41</f>
        <v>1167.82</v>
      </c>
      <c r="F37" s="166">
        <f>D37+E37</f>
        <v>2463.48</v>
      </c>
      <c r="G37" s="166"/>
      <c r="J37" s="14"/>
    </row>
    <row r="38" spans="1:11" ht="15.75" x14ac:dyDescent="0.25">
      <c r="A38" s="79" t="s">
        <v>149</v>
      </c>
      <c r="B38" s="25" t="s">
        <v>0</v>
      </c>
      <c r="C38" s="26" t="s">
        <v>74</v>
      </c>
      <c r="D38" s="13">
        <v>1042.6400000000001</v>
      </c>
      <c r="E38" s="27">
        <v>788.68</v>
      </c>
      <c r="F38" s="166"/>
      <c r="G38" s="166"/>
    </row>
    <row r="39" spans="1:11" ht="15.75" x14ac:dyDescent="0.25">
      <c r="A39" s="80" t="s">
        <v>3</v>
      </c>
      <c r="B39" s="21" t="s">
        <v>89</v>
      </c>
      <c r="C39" s="26" t="s">
        <v>74</v>
      </c>
      <c r="D39" s="13">
        <v>107.87</v>
      </c>
      <c r="E39" s="28">
        <v>116.57</v>
      </c>
      <c r="F39" s="166"/>
      <c r="G39" s="166"/>
    </row>
    <row r="40" spans="1:11" ht="15.75" x14ac:dyDescent="0.25">
      <c r="A40" s="80" t="s">
        <v>4</v>
      </c>
      <c r="B40" s="21" t="s">
        <v>90</v>
      </c>
      <c r="C40" s="26" t="s">
        <v>74</v>
      </c>
      <c r="D40" s="29">
        <v>12.81</v>
      </c>
      <c r="E40" s="28">
        <v>8.74</v>
      </c>
      <c r="F40" s="166"/>
      <c r="G40" s="166"/>
      <c r="J40" s="14"/>
    </row>
    <row r="41" spans="1:11" ht="15.75" x14ac:dyDescent="0.25">
      <c r="A41" s="80" t="s">
        <v>91</v>
      </c>
      <c r="B41" s="21" t="s">
        <v>92</v>
      </c>
      <c r="C41" s="26" t="s">
        <v>74</v>
      </c>
      <c r="D41" s="29">
        <v>132.34</v>
      </c>
      <c r="E41" s="28">
        <v>253.83</v>
      </c>
      <c r="F41" s="166"/>
      <c r="G41" s="166"/>
    </row>
    <row r="42" spans="1:11" ht="15.75" x14ac:dyDescent="0.25">
      <c r="A42" s="77" t="s">
        <v>1</v>
      </c>
      <c r="B42" s="21" t="s">
        <v>123</v>
      </c>
      <c r="C42" s="22" t="s">
        <v>75</v>
      </c>
      <c r="D42" s="186">
        <f>D43+D44+D45+D46</f>
        <v>19989.080000000002</v>
      </c>
      <c r="E42" s="187">
        <f>E43+E46+E44+E45</f>
        <v>17103.22</v>
      </c>
      <c r="F42" s="188">
        <f>D42+D48+D49</f>
        <v>20518.060000000001</v>
      </c>
      <c r="G42" s="188" t="s">
        <v>156</v>
      </c>
      <c r="H42" s="191">
        <f>F42/F44</f>
        <v>0.53964135179789618</v>
      </c>
      <c r="J42" s="15">
        <f>D42+E42+D47+E47</f>
        <v>44847.66</v>
      </c>
      <c r="K42" s="14"/>
    </row>
    <row r="43" spans="1:11" ht="15.75" x14ac:dyDescent="0.25">
      <c r="A43" s="79" t="s">
        <v>2</v>
      </c>
      <c r="B43" s="25" t="s">
        <v>36</v>
      </c>
      <c r="C43" s="26" t="s">
        <v>74</v>
      </c>
      <c r="D43" s="30">
        <v>16006.72</v>
      </c>
      <c r="E43" s="27">
        <v>11307.31</v>
      </c>
      <c r="F43" s="166">
        <f>E42+E48+E49</f>
        <v>17503.599999999999</v>
      </c>
      <c r="G43" s="166" t="s">
        <v>157</v>
      </c>
      <c r="H43" s="191">
        <f>F43/F44</f>
        <v>0.46035864820210365</v>
      </c>
    </row>
    <row r="44" spans="1:11" ht="15.75" x14ac:dyDescent="0.25">
      <c r="A44" s="80" t="s">
        <v>3</v>
      </c>
      <c r="B44" s="21" t="s">
        <v>37</v>
      </c>
      <c r="C44" s="26" t="s">
        <v>74</v>
      </c>
      <c r="D44" s="29">
        <v>1696.44</v>
      </c>
      <c r="E44" s="28">
        <v>1725.64</v>
      </c>
      <c r="F44" s="190">
        <f>SUM(F42:F43)</f>
        <v>38021.660000000003</v>
      </c>
      <c r="G44" s="166"/>
      <c r="J44" s="14">
        <f>D44+D45</f>
        <v>1904.1200000000001</v>
      </c>
      <c r="K44" s="14"/>
    </row>
    <row r="45" spans="1:11" ht="15.75" x14ac:dyDescent="0.25">
      <c r="A45" s="80" t="s">
        <v>4</v>
      </c>
      <c r="B45" s="21" t="s">
        <v>38</v>
      </c>
      <c r="C45" s="26" t="s">
        <v>74</v>
      </c>
      <c r="D45" s="29">
        <v>207.68</v>
      </c>
      <c r="E45" s="28">
        <v>125.91</v>
      </c>
      <c r="F45" s="166"/>
      <c r="G45" s="166"/>
      <c r="J45" s="199">
        <f>E44+E45</f>
        <v>1851.5500000000002</v>
      </c>
    </row>
    <row r="46" spans="1:11" ht="15.75" x14ac:dyDescent="0.25">
      <c r="A46" s="80" t="s">
        <v>5</v>
      </c>
      <c r="B46" s="21" t="s">
        <v>39</v>
      </c>
      <c r="C46" s="26" t="s">
        <v>74</v>
      </c>
      <c r="D46" s="29">
        <v>2078.2399999999998</v>
      </c>
      <c r="E46" s="28">
        <v>3944.36</v>
      </c>
      <c r="F46" s="166"/>
      <c r="G46" s="166"/>
    </row>
    <row r="47" spans="1:11" ht="15.75" x14ac:dyDescent="0.25">
      <c r="A47" s="77" t="s">
        <v>6</v>
      </c>
      <c r="B47" s="21" t="s">
        <v>73</v>
      </c>
      <c r="C47" s="26" t="s">
        <v>74</v>
      </c>
      <c r="D47" s="23">
        <f>D48+D49+D50</f>
        <v>4624.58</v>
      </c>
      <c r="E47" s="24">
        <f>E48+E49+E50</f>
        <v>3130.78</v>
      </c>
      <c r="F47" s="166"/>
      <c r="G47" s="166"/>
      <c r="J47" s="14"/>
    </row>
    <row r="48" spans="1:11" ht="15.75" x14ac:dyDescent="0.25">
      <c r="A48" s="71" t="s">
        <v>78</v>
      </c>
      <c r="B48" s="21" t="s">
        <v>40</v>
      </c>
      <c r="C48" s="26" t="s">
        <v>74</v>
      </c>
      <c r="D48" s="30">
        <v>77.78</v>
      </c>
      <c r="E48" s="27">
        <v>50.1</v>
      </c>
      <c r="F48" s="166"/>
      <c r="G48" s="166"/>
      <c r="H48" s="14"/>
      <c r="J48" s="14"/>
      <c r="K48" s="199"/>
    </row>
    <row r="49" spans="1:12" ht="15.75" x14ac:dyDescent="0.25">
      <c r="A49" s="81" t="s">
        <v>7</v>
      </c>
      <c r="B49" s="21" t="s">
        <v>144</v>
      </c>
      <c r="C49" s="26" t="s">
        <v>74</v>
      </c>
      <c r="D49" s="29">
        <v>451.2</v>
      </c>
      <c r="E49" s="28">
        <v>350.28</v>
      </c>
      <c r="F49" s="166"/>
      <c r="G49" s="166"/>
      <c r="J49" s="15"/>
    </row>
    <row r="50" spans="1:12" ht="15.75" x14ac:dyDescent="0.25">
      <c r="A50" s="81" t="s">
        <v>8</v>
      </c>
      <c r="B50" s="21" t="s">
        <v>41</v>
      </c>
      <c r="C50" s="26" t="s">
        <v>74</v>
      </c>
      <c r="D50" s="184">
        <v>4095.6</v>
      </c>
      <c r="E50" s="185">
        <v>2730.4</v>
      </c>
      <c r="F50" s="166">
        <f>D50+E50</f>
        <v>6826</v>
      </c>
      <c r="G50" s="166">
        <v>5093</v>
      </c>
      <c r="H50" s="15">
        <f>G50-F50</f>
        <v>-1733</v>
      </c>
      <c r="I50" s="192">
        <f>H50*H42</f>
        <v>-935.19846266575405</v>
      </c>
      <c r="J50" s="15">
        <f>D50+E50</f>
        <v>6826</v>
      </c>
      <c r="K50" s="199"/>
    </row>
    <row r="51" spans="1:12" ht="15.75" x14ac:dyDescent="0.25">
      <c r="A51" s="77" t="s">
        <v>9</v>
      </c>
      <c r="B51" s="31" t="s">
        <v>42</v>
      </c>
      <c r="C51" s="26" t="s">
        <v>74</v>
      </c>
      <c r="D51" s="32">
        <f>1403.73+524.34</f>
        <v>1928.0700000000002</v>
      </c>
      <c r="E51" s="33">
        <f>1582.93+524.34</f>
        <v>2107.27</v>
      </c>
      <c r="F51" s="166">
        <f>D51+E51</f>
        <v>4035.34</v>
      </c>
      <c r="G51" s="193">
        <f>F44+F50+F51</f>
        <v>48883</v>
      </c>
      <c r="H51" s="194"/>
      <c r="I51" s="192">
        <f>H50*H43</f>
        <v>-797.80153733424561</v>
      </c>
      <c r="J51" s="198">
        <f>D51+E51</f>
        <v>4035.34</v>
      </c>
      <c r="K51" s="197"/>
      <c r="L51" s="197"/>
    </row>
    <row r="52" spans="1:12" ht="15" customHeight="1" x14ac:dyDescent="0.2">
      <c r="A52" s="67"/>
      <c r="B52" s="222"/>
      <c r="C52" s="222"/>
      <c r="D52" s="34"/>
      <c r="E52" s="35"/>
      <c r="F52" s="166"/>
      <c r="G52" s="193">
        <f>E42+D42+D47+E47+D51+E51</f>
        <v>48883</v>
      </c>
      <c r="H52" s="195">
        <f>G51-G52</f>
        <v>0</v>
      </c>
      <c r="I52" s="15"/>
      <c r="K52" s="14"/>
    </row>
    <row r="53" spans="1:12" ht="15.75" x14ac:dyDescent="0.25">
      <c r="A53" s="22" t="s">
        <v>150</v>
      </c>
      <c r="B53" s="21" t="s">
        <v>43</v>
      </c>
      <c r="C53" s="22" t="s">
        <v>75</v>
      </c>
      <c r="D53" s="36">
        <f>D54+D69</f>
        <v>24948.61</v>
      </c>
      <c r="E53" s="37">
        <f>E54+E69</f>
        <v>27116.39</v>
      </c>
      <c r="F53" s="166"/>
      <c r="G53" s="166"/>
      <c r="I53" s="2"/>
      <c r="J53" s="14"/>
    </row>
    <row r="54" spans="1:12" ht="15.75" x14ac:dyDescent="0.25">
      <c r="A54" s="71" t="s">
        <v>151</v>
      </c>
      <c r="B54" s="21" t="s">
        <v>145</v>
      </c>
      <c r="C54" s="26" t="s">
        <v>76</v>
      </c>
      <c r="D54" s="36">
        <f>D55+D59+D62+D63+D64</f>
        <v>24929.41</v>
      </c>
      <c r="E54" s="37">
        <f>E55+E59+E62+E63+E64</f>
        <v>27103.59</v>
      </c>
      <c r="F54" s="166">
        <f>D54+E54</f>
        <v>52033</v>
      </c>
      <c r="G54" s="166"/>
      <c r="J54" s="14">
        <f>D54+E54</f>
        <v>52033</v>
      </c>
    </row>
    <row r="55" spans="1:12" ht="15" customHeight="1" x14ac:dyDescent="0.25">
      <c r="A55" s="71" t="s">
        <v>10</v>
      </c>
      <c r="B55" s="21" t="s">
        <v>44</v>
      </c>
      <c r="C55" s="26" t="s">
        <v>76</v>
      </c>
      <c r="D55" s="38">
        <f>D56+D58</f>
        <v>8577.6200000000008</v>
      </c>
      <c r="E55" s="39">
        <f>E56+E58</f>
        <v>5178.2299999999996</v>
      </c>
      <c r="F55" s="189">
        <f>D55+E55</f>
        <v>13755.85</v>
      </c>
      <c r="G55" s="166"/>
      <c r="J55" s="15">
        <f>D55+E55</f>
        <v>13755.85</v>
      </c>
    </row>
    <row r="56" spans="1:12" ht="15.75" x14ac:dyDescent="0.25">
      <c r="A56" s="82" t="s">
        <v>11</v>
      </c>
      <c r="B56" s="21" t="s">
        <v>45</v>
      </c>
      <c r="C56" s="26" t="s">
        <v>76</v>
      </c>
      <c r="D56" s="29">
        <v>6906.55</v>
      </c>
      <c r="E56" s="29">
        <v>3500.87</v>
      </c>
      <c r="F56" s="189">
        <f>D56+E56</f>
        <v>10407.42</v>
      </c>
      <c r="G56" s="166"/>
      <c r="J56" s="15">
        <f>D56+E56</f>
        <v>10407.42</v>
      </c>
    </row>
    <row r="57" spans="1:12" ht="15" customHeight="1" x14ac:dyDescent="0.25">
      <c r="A57" s="83" t="s">
        <v>12</v>
      </c>
      <c r="B57" s="21" t="s">
        <v>46</v>
      </c>
      <c r="C57" s="26" t="s">
        <v>76</v>
      </c>
      <c r="D57" s="30">
        <v>0</v>
      </c>
      <c r="E57" s="40">
        <v>0</v>
      </c>
      <c r="F57" s="189"/>
      <c r="G57" s="166"/>
      <c r="J57" s="15"/>
    </row>
    <row r="58" spans="1:12" ht="15.75" x14ac:dyDescent="0.25">
      <c r="A58" s="83" t="s">
        <v>13</v>
      </c>
      <c r="B58" s="21" t="s">
        <v>47</v>
      </c>
      <c r="C58" s="26" t="s">
        <v>76</v>
      </c>
      <c r="D58" s="29">
        <v>1671.07</v>
      </c>
      <c r="E58" s="29">
        <v>1677.36</v>
      </c>
      <c r="F58" s="189">
        <f>D58+E58</f>
        <v>3348.43</v>
      </c>
      <c r="G58" s="166"/>
      <c r="J58" s="15"/>
    </row>
    <row r="59" spans="1:12" ht="15.75" x14ac:dyDescent="0.25">
      <c r="A59" s="80" t="s">
        <v>14</v>
      </c>
      <c r="B59" s="21" t="s">
        <v>48</v>
      </c>
      <c r="C59" s="26" t="s">
        <v>76</v>
      </c>
      <c r="D59" s="36">
        <f>D60+D61</f>
        <v>9504.58</v>
      </c>
      <c r="E59" s="36">
        <f>E60+E61</f>
        <v>14395.699999999999</v>
      </c>
      <c r="F59" s="189">
        <f>D59+E59</f>
        <v>23900.28</v>
      </c>
      <c r="G59" s="166"/>
      <c r="J59" s="15">
        <f>D59+E59</f>
        <v>23900.28</v>
      </c>
    </row>
    <row r="60" spans="1:12" ht="15.75" x14ac:dyDescent="0.25">
      <c r="A60" s="82" t="s">
        <v>15</v>
      </c>
      <c r="B60" s="21" t="s">
        <v>49</v>
      </c>
      <c r="C60" s="26" t="s">
        <v>76</v>
      </c>
      <c r="D60" s="29">
        <v>1140.55</v>
      </c>
      <c r="E60" s="41">
        <v>1727.48</v>
      </c>
      <c r="F60" s="189"/>
      <c r="G60" s="166"/>
      <c r="J60" s="15"/>
    </row>
    <row r="61" spans="1:12" ht="15.75" x14ac:dyDescent="0.25">
      <c r="A61" s="83" t="s">
        <v>16</v>
      </c>
      <c r="B61" s="21" t="s">
        <v>50</v>
      </c>
      <c r="C61" s="26" t="s">
        <v>76</v>
      </c>
      <c r="D61" s="29">
        <v>8364.0300000000007</v>
      </c>
      <c r="E61" s="41">
        <v>12668.22</v>
      </c>
      <c r="F61" s="189"/>
      <c r="G61" s="166"/>
      <c r="J61" s="15"/>
    </row>
    <row r="62" spans="1:12" ht="15.75" x14ac:dyDescent="0.25">
      <c r="A62" s="80" t="s">
        <v>17</v>
      </c>
      <c r="B62" s="21" t="s">
        <v>51</v>
      </c>
      <c r="C62" s="26" t="s">
        <v>76</v>
      </c>
      <c r="D62" s="36">
        <v>2094.35</v>
      </c>
      <c r="E62" s="42">
        <v>3089.33</v>
      </c>
      <c r="F62" s="189">
        <f>D62+E62</f>
        <v>5183.68</v>
      </c>
      <c r="G62" s="166"/>
      <c r="J62" s="15">
        <f>D62+E62</f>
        <v>5183.68</v>
      </c>
    </row>
    <row r="63" spans="1:12" ht="15.75" x14ac:dyDescent="0.25">
      <c r="A63" s="80" t="s">
        <v>18</v>
      </c>
      <c r="B63" s="21" t="s">
        <v>52</v>
      </c>
      <c r="C63" s="26" t="s">
        <v>76</v>
      </c>
      <c r="D63" s="36">
        <v>2819.66</v>
      </c>
      <c r="E63" s="23">
        <v>1540.53</v>
      </c>
      <c r="F63" s="189">
        <f>D63+E63</f>
        <v>4360.1899999999996</v>
      </c>
      <c r="G63" s="166"/>
      <c r="J63" s="15">
        <f>D63+E63</f>
        <v>4360.1899999999996</v>
      </c>
    </row>
    <row r="64" spans="1:12" ht="15.75" x14ac:dyDescent="0.25">
      <c r="A64" s="80" t="s">
        <v>19</v>
      </c>
      <c r="B64" s="21" t="s">
        <v>53</v>
      </c>
      <c r="C64" s="26" t="s">
        <v>76</v>
      </c>
      <c r="D64" s="36">
        <f>D65+D66+D67</f>
        <v>1933.1999999999998</v>
      </c>
      <c r="E64" s="36">
        <f>E65+E66+E67</f>
        <v>2899.7999999999997</v>
      </c>
      <c r="F64" s="189">
        <f>D64+E64</f>
        <v>4833</v>
      </c>
      <c r="G64" s="166"/>
      <c r="J64" s="15">
        <f>D64+E64</f>
        <v>4833</v>
      </c>
    </row>
    <row r="65" spans="1:12" ht="15.75" x14ac:dyDescent="0.25">
      <c r="A65" s="81" t="s">
        <v>20</v>
      </c>
      <c r="B65" s="21" t="s">
        <v>54</v>
      </c>
      <c r="C65" s="26" t="s">
        <v>76</v>
      </c>
      <c r="D65" s="30">
        <v>1350.55</v>
      </c>
      <c r="E65" s="40">
        <v>2025.82</v>
      </c>
      <c r="F65" s="189"/>
      <c r="G65" s="166">
        <v>1007.5</v>
      </c>
      <c r="I65">
        <v>1407.5</v>
      </c>
      <c r="J65" s="14"/>
    </row>
    <row r="66" spans="1:12" ht="15.75" x14ac:dyDescent="0.25">
      <c r="A66" s="84" t="s">
        <v>146</v>
      </c>
      <c r="B66" s="21" t="s">
        <v>55</v>
      </c>
      <c r="C66" s="26" t="s">
        <v>76</v>
      </c>
      <c r="D66" s="29">
        <v>511.27</v>
      </c>
      <c r="E66" s="29">
        <v>766.9</v>
      </c>
      <c r="F66" s="189"/>
      <c r="G66" s="166"/>
      <c r="J66" s="14"/>
    </row>
    <row r="67" spans="1:12" ht="15.75" x14ac:dyDescent="0.25">
      <c r="A67" s="85" t="s">
        <v>21</v>
      </c>
      <c r="B67" s="21" t="s">
        <v>143</v>
      </c>
      <c r="C67" s="26" t="s">
        <v>76</v>
      </c>
      <c r="D67" s="43">
        <v>71.38</v>
      </c>
      <c r="E67" s="43">
        <v>107.08</v>
      </c>
      <c r="F67" s="189"/>
      <c r="G67" s="166"/>
      <c r="J67" s="14"/>
    </row>
    <row r="68" spans="1:12" ht="15.75" x14ac:dyDescent="0.25">
      <c r="A68" s="84" t="s">
        <v>22</v>
      </c>
      <c r="B68" s="21" t="s">
        <v>56</v>
      </c>
      <c r="C68" s="26" t="s">
        <v>76</v>
      </c>
      <c r="D68" s="29">
        <v>0</v>
      </c>
      <c r="E68" s="29">
        <v>0</v>
      </c>
      <c r="F68" s="166"/>
      <c r="G68" s="166"/>
    </row>
    <row r="69" spans="1:12" ht="15.75" x14ac:dyDescent="0.25">
      <c r="A69" s="77" t="s">
        <v>23</v>
      </c>
      <c r="B69" s="25" t="s">
        <v>57</v>
      </c>
      <c r="C69" s="26" t="s">
        <v>76</v>
      </c>
      <c r="D69" s="44">
        <v>19.2</v>
      </c>
      <c r="E69" s="45">
        <v>12.8</v>
      </c>
      <c r="F69" s="166">
        <f>D69+E69</f>
        <v>32</v>
      </c>
      <c r="G69" s="166"/>
      <c r="J69" s="15">
        <f>D69+E69</f>
        <v>32</v>
      </c>
    </row>
    <row r="70" spans="1:12" ht="15.75" x14ac:dyDescent="0.25">
      <c r="A70" s="86"/>
      <c r="B70" s="46"/>
      <c r="C70" s="47"/>
      <c r="D70" s="222"/>
      <c r="E70" s="223"/>
      <c r="F70" s="166"/>
      <c r="G70" s="166"/>
      <c r="J70" s="15"/>
    </row>
    <row r="71" spans="1:12" ht="31.5" x14ac:dyDescent="0.25">
      <c r="A71" s="87" t="s">
        <v>152</v>
      </c>
      <c r="B71" s="25" t="s">
        <v>58</v>
      </c>
      <c r="C71" s="48" t="s">
        <v>75</v>
      </c>
      <c r="D71" s="50">
        <f>D42+D47+D51-D53</f>
        <v>1593.1200000000026</v>
      </c>
      <c r="E71" s="49"/>
      <c r="F71" s="166"/>
      <c r="G71" s="166"/>
    </row>
    <row r="72" spans="1:12" ht="15.75" x14ac:dyDescent="0.25">
      <c r="A72" s="22" t="s">
        <v>24</v>
      </c>
      <c r="B72" s="21" t="s">
        <v>59</v>
      </c>
      <c r="C72" s="26" t="s">
        <v>76</v>
      </c>
      <c r="D72" s="50"/>
      <c r="E72" s="50">
        <f>E42+E47+E51-E53</f>
        <v>-4775.119999999999</v>
      </c>
      <c r="F72" s="166">
        <f>SUM(D72:E72)</f>
        <v>-4775.119999999999</v>
      </c>
      <c r="G72" s="166"/>
      <c r="J72" s="15"/>
      <c r="K72" s="183"/>
      <c r="L72" s="15"/>
    </row>
    <row r="73" spans="1:12" ht="31.5" x14ac:dyDescent="0.25">
      <c r="A73" s="87" t="s">
        <v>25</v>
      </c>
      <c r="B73" s="25" t="s">
        <v>60</v>
      </c>
      <c r="C73" s="26" t="s">
        <v>76</v>
      </c>
      <c r="D73" s="51">
        <f>D74+D75+D76+D77</f>
        <v>6282.16</v>
      </c>
      <c r="E73" s="51">
        <f>E77+E76+E75+E74</f>
        <v>4188.34</v>
      </c>
      <c r="F73" s="166">
        <f t="shared" ref="F73:F82" si="0">D73+E73</f>
        <v>10470.5</v>
      </c>
      <c r="G73" s="166"/>
      <c r="J73" s="14">
        <f>D73+E73</f>
        <v>10470.5</v>
      </c>
      <c r="K73" s="14"/>
    </row>
    <row r="74" spans="1:12" ht="15.75" x14ac:dyDescent="0.25">
      <c r="A74" s="71" t="s">
        <v>26</v>
      </c>
      <c r="B74" s="21" t="s">
        <v>61</v>
      </c>
      <c r="C74" s="26" t="s">
        <v>76</v>
      </c>
      <c r="D74" s="30">
        <v>4406.46</v>
      </c>
      <c r="E74" s="40">
        <v>2937.64</v>
      </c>
      <c r="F74" s="166">
        <f t="shared" si="0"/>
        <v>7344.1</v>
      </c>
      <c r="G74" s="166"/>
      <c r="J74" s="14"/>
    </row>
    <row r="75" spans="1:12" ht="15.75" x14ac:dyDescent="0.25">
      <c r="A75" s="80" t="s">
        <v>27</v>
      </c>
      <c r="B75" s="21" t="s">
        <v>62</v>
      </c>
      <c r="C75" s="26" t="s">
        <v>76</v>
      </c>
      <c r="D75" s="29">
        <v>-93</v>
      </c>
      <c r="E75" s="41">
        <v>-62</v>
      </c>
      <c r="F75" s="166">
        <f t="shared" si="0"/>
        <v>-155</v>
      </c>
      <c r="G75" s="166"/>
      <c r="J75" s="14"/>
    </row>
    <row r="76" spans="1:12" ht="15.75" x14ac:dyDescent="0.25">
      <c r="A76" s="80" t="s">
        <v>28</v>
      </c>
      <c r="B76" s="21" t="s">
        <v>63</v>
      </c>
      <c r="C76" s="26" t="s">
        <v>76</v>
      </c>
      <c r="D76" s="29"/>
      <c r="E76" s="41"/>
      <c r="F76" s="166">
        <f t="shared" si="0"/>
        <v>0</v>
      </c>
      <c r="G76" s="166"/>
      <c r="J76" s="14"/>
    </row>
    <row r="77" spans="1:12" ht="15.75" x14ac:dyDescent="0.25">
      <c r="A77" s="80" t="s">
        <v>29</v>
      </c>
      <c r="B77" s="21" t="s">
        <v>64</v>
      </c>
      <c r="C77" s="26" t="s">
        <v>76</v>
      </c>
      <c r="D77" s="29">
        <v>1968.7</v>
      </c>
      <c r="E77" s="41">
        <v>1312.7</v>
      </c>
      <c r="F77" s="166">
        <f t="shared" si="0"/>
        <v>3281.4</v>
      </c>
      <c r="G77" s="166"/>
      <c r="J77" s="14"/>
    </row>
    <row r="78" spans="1:12" ht="15.75" x14ac:dyDescent="0.25">
      <c r="A78" s="77" t="s">
        <v>30</v>
      </c>
      <c r="B78" s="21" t="s">
        <v>65</v>
      </c>
      <c r="C78" s="26" t="s">
        <v>76</v>
      </c>
      <c r="D78" s="23">
        <v>0</v>
      </c>
      <c r="E78" s="21">
        <v>0</v>
      </c>
      <c r="F78" s="166">
        <f t="shared" si="0"/>
        <v>0</v>
      </c>
      <c r="G78" s="166"/>
    </row>
    <row r="79" spans="1:12" ht="15.75" x14ac:dyDescent="0.25">
      <c r="A79" s="77" t="s">
        <v>31</v>
      </c>
      <c r="B79" s="21" t="s">
        <v>66</v>
      </c>
      <c r="C79" s="26" t="s">
        <v>76</v>
      </c>
      <c r="D79" s="23">
        <v>0</v>
      </c>
      <c r="E79" s="23">
        <v>0</v>
      </c>
      <c r="F79" s="166">
        <f t="shared" si="0"/>
        <v>0</v>
      </c>
      <c r="G79" s="166"/>
      <c r="J79" s="14"/>
    </row>
    <row r="80" spans="1:12" ht="15.75" x14ac:dyDescent="0.25">
      <c r="A80" s="87" t="s">
        <v>32</v>
      </c>
      <c r="B80" s="25" t="s">
        <v>67</v>
      </c>
      <c r="C80" s="26" t="s">
        <v>76</v>
      </c>
      <c r="D80" s="51">
        <v>10155.299999999999</v>
      </c>
      <c r="E80" s="196">
        <v>6770.2</v>
      </c>
      <c r="F80" s="166">
        <f t="shared" si="0"/>
        <v>16925.5</v>
      </c>
      <c r="G80" s="166"/>
      <c r="J80" s="14">
        <f>D80+E80</f>
        <v>16925.5</v>
      </c>
    </row>
    <row r="81" spans="1:10" ht="31.5" x14ac:dyDescent="0.25">
      <c r="A81" s="87" t="s">
        <v>153</v>
      </c>
      <c r="B81" s="21" t="s">
        <v>68</v>
      </c>
      <c r="C81" s="26" t="s">
        <v>76</v>
      </c>
      <c r="D81" s="51">
        <v>1284.3</v>
      </c>
      <c r="E81" s="196">
        <v>856.2</v>
      </c>
      <c r="F81" s="166">
        <f t="shared" si="0"/>
        <v>2140.5</v>
      </c>
      <c r="G81" s="166"/>
      <c r="J81" s="14">
        <f>D81+E81</f>
        <v>2140.5</v>
      </c>
    </row>
    <row r="82" spans="1:10" ht="15.75" x14ac:dyDescent="0.25">
      <c r="A82" s="80" t="s">
        <v>33</v>
      </c>
      <c r="B82" s="21" t="s">
        <v>69</v>
      </c>
      <c r="C82" s="26" t="s">
        <v>76</v>
      </c>
      <c r="D82" s="52">
        <v>880.74</v>
      </c>
      <c r="E82" s="41">
        <v>587.16</v>
      </c>
      <c r="F82" s="166">
        <f t="shared" si="0"/>
        <v>1467.9</v>
      </c>
      <c r="G82" s="166"/>
      <c r="J82" s="14">
        <f>D82+E82</f>
        <v>1467.9</v>
      </c>
    </row>
    <row r="83" spans="1:10" ht="15.75" x14ac:dyDescent="0.25">
      <c r="A83" s="77" t="s">
        <v>34</v>
      </c>
      <c r="B83" s="25">
        <v>45</v>
      </c>
      <c r="C83" s="26" t="s">
        <v>76</v>
      </c>
      <c r="D83" s="39"/>
      <c r="E83" s="25"/>
      <c r="F83" s="166"/>
      <c r="G83" s="166"/>
    </row>
    <row r="84" spans="1:10" ht="15.75" x14ac:dyDescent="0.2">
      <c r="A84" s="88"/>
      <c r="B84" s="53"/>
      <c r="C84" s="224"/>
      <c r="D84" s="224"/>
      <c r="E84" s="54"/>
      <c r="F84" s="166"/>
      <c r="G84" s="166"/>
    </row>
    <row r="85" spans="1:10" ht="31.5" x14ac:dyDescent="0.25">
      <c r="A85" s="71" t="s">
        <v>154</v>
      </c>
      <c r="B85" s="25" t="s">
        <v>70</v>
      </c>
      <c r="C85" s="40" t="s">
        <v>77</v>
      </c>
      <c r="D85" s="25">
        <v>15</v>
      </c>
      <c r="E85" s="25">
        <v>15</v>
      </c>
      <c r="F85" s="166"/>
      <c r="G85" s="166"/>
    </row>
    <row r="86" spans="1:10" ht="12.75" customHeight="1" x14ac:dyDescent="0.25">
      <c r="A86" s="78" t="s">
        <v>35</v>
      </c>
      <c r="B86" s="21" t="s">
        <v>71</v>
      </c>
      <c r="C86" s="26" t="s">
        <v>76</v>
      </c>
      <c r="D86" s="21">
        <v>87</v>
      </c>
      <c r="E86" s="21">
        <v>74</v>
      </c>
      <c r="F86" s="166"/>
      <c r="G86" s="166"/>
    </row>
    <row r="87" spans="1:10" ht="31.5" customHeight="1" x14ac:dyDescent="0.25">
      <c r="A87" s="87" t="s">
        <v>100</v>
      </c>
      <c r="B87" s="25" t="s">
        <v>72</v>
      </c>
      <c r="C87" s="48" t="s">
        <v>75</v>
      </c>
      <c r="D87" s="30">
        <f>D88+D89+D90+D91+D92+D93</f>
        <v>19911.91</v>
      </c>
      <c r="E87" s="30">
        <f>E88+E89+E90+E91+E92+E93</f>
        <v>15720.9</v>
      </c>
      <c r="F87" s="166">
        <f>D87+E87</f>
        <v>35632.81</v>
      </c>
      <c r="G87" s="166"/>
      <c r="J87" s="14">
        <f>D87+E87</f>
        <v>35632.81</v>
      </c>
    </row>
    <row r="88" spans="1:10" ht="15.75" x14ac:dyDescent="0.25">
      <c r="A88" s="79" t="s">
        <v>155</v>
      </c>
      <c r="B88" s="25" t="s">
        <v>93</v>
      </c>
      <c r="C88" s="26" t="s">
        <v>76</v>
      </c>
      <c r="D88" s="30">
        <f>15814-D92-D93</f>
        <v>15166.300000000001</v>
      </c>
      <c r="E88" s="30">
        <f>11331.4-E92-E93</f>
        <v>10849.999999999998</v>
      </c>
      <c r="F88" s="166"/>
      <c r="G88" s="166"/>
    </row>
    <row r="89" spans="1:10" ht="15.75" x14ac:dyDescent="0.25">
      <c r="A89" s="80" t="s">
        <v>27</v>
      </c>
      <c r="B89" s="25" t="s">
        <v>94</v>
      </c>
      <c r="C89" s="26" t="s">
        <v>76</v>
      </c>
      <c r="D89" s="29">
        <v>1767.51</v>
      </c>
      <c r="E89" s="29">
        <v>1760.4</v>
      </c>
      <c r="F89" s="166"/>
      <c r="G89" s="166"/>
    </row>
    <row r="90" spans="1:10" ht="15.75" x14ac:dyDescent="0.25">
      <c r="A90" s="80" t="s">
        <v>28</v>
      </c>
      <c r="B90" s="25" t="s">
        <v>95</v>
      </c>
      <c r="C90" s="26" t="s">
        <v>76</v>
      </c>
      <c r="D90" s="29">
        <v>196.3</v>
      </c>
      <c r="E90" s="29">
        <v>195.6</v>
      </c>
      <c r="F90" s="166"/>
      <c r="G90" s="166"/>
    </row>
    <row r="91" spans="1:10" ht="15.75" x14ac:dyDescent="0.25">
      <c r="A91" s="80" t="s">
        <v>29</v>
      </c>
      <c r="B91" s="25" t="s">
        <v>96</v>
      </c>
      <c r="C91" s="26" t="s">
        <v>76</v>
      </c>
      <c r="D91" s="29">
        <v>2134.1</v>
      </c>
      <c r="E91" s="29">
        <v>2433.5</v>
      </c>
      <c r="F91" s="166"/>
      <c r="G91" s="166"/>
    </row>
    <row r="92" spans="1:10" ht="15.75" x14ac:dyDescent="0.25">
      <c r="A92" s="80" t="s">
        <v>97</v>
      </c>
      <c r="B92" s="25">
        <v>54</v>
      </c>
      <c r="C92" s="26" t="s">
        <v>76</v>
      </c>
      <c r="D92" s="29">
        <v>101.8</v>
      </c>
      <c r="E92" s="29">
        <v>75.7</v>
      </c>
      <c r="F92" s="166"/>
      <c r="G92" s="166"/>
    </row>
    <row r="93" spans="1:10" ht="15.75" x14ac:dyDescent="0.25">
      <c r="A93" s="80" t="s">
        <v>98</v>
      </c>
      <c r="B93" s="25">
        <v>55</v>
      </c>
      <c r="C93" s="26" t="s">
        <v>76</v>
      </c>
      <c r="D93" s="184">
        <v>545.9</v>
      </c>
      <c r="E93" s="184">
        <v>405.7</v>
      </c>
      <c r="F93" s="166"/>
      <c r="G93" s="166"/>
      <c r="J93" s="15"/>
    </row>
    <row r="94" spans="1:10" ht="15.75" x14ac:dyDescent="0.25">
      <c r="A94" s="80" t="s">
        <v>99</v>
      </c>
      <c r="B94" s="25">
        <v>56</v>
      </c>
      <c r="C94" s="26" t="s">
        <v>76</v>
      </c>
      <c r="D94" s="184">
        <v>4095.6</v>
      </c>
      <c r="E94" s="185">
        <v>2730.4</v>
      </c>
      <c r="F94" s="188">
        <f>D94+E94</f>
        <v>6826</v>
      </c>
      <c r="G94" s="182"/>
      <c r="H94" s="183"/>
      <c r="I94" s="183"/>
      <c r="J94" s="14">
        <f>D94+E94</f>
        <v>6826</v>
      </c>
    </row>
    <row r="95" spans="1:10" ht="15" x14ac:dyDescent="0.2">
      <c r="A95" s="55" t="s">
        <v>101</v>
      </c>
      <c r="B95" s="55"/>
      <c r="C95" s="55" t="s">
        <v>102</v>
      </c>
      <c r="D95" s="55"/>
      <c r="E95" s="55"/>
      <c r="F95" s="166"/>
      <c r="G95" s="166"/>
    </row>
    <row r="96" spans="1:10" ht="15" x14ac:dyDescent="0.2">
      <c r="A96" s="55"/>
      <c r="B96" s="55"/>
      <c r="C96" s="55"/>
      <c r="D96" s="55"/>
      <c r="E96" s="55"/>
      <c r="F96" s="166"/>
      <c r="G96" s="166"/>
    </row>
    <row r="97" spans="1:7" ht="17.25" customHeight="1" x14ac:dyDescent="0.2">
      <c r="A97" s="55" t="s">
        <v>103</v>
      </c>
      <c r="B97" s="55"/>
      <c r="C97" s="55" t="s">
        <v>104</v>
      </c>
      <c r="D97" s="55"/>
      <c r="E97" s="55"/>
      <c r="F97" s="166"/>
      <c r="G97" s="166"/>
    </row>
    <row r="98" spans="1:7" ht="15" hidden="1" x14ac:dyDescent="0.2">
      <c r="A98" s="55"/>
      <c r="B98" s="55"/>
      <c r="C98" s="55"/>
      <c r="D98" s="55"/>
      <c r="E98" s="55"/>
      <c r="F98" s="166"/>
      <c r="G98" s="166"/>
    </row>
    <row r="99" spans="1:7" hidden="1" x14ac:dyDescent="0.2"/>
    <row r="100" spans="1:7" ht="21.75" hidden="1" customHeight="1" x14ac:dyDescent="0.2">
      <c r="A100" s="4"/>
      <c r="B100" s="5"/>
      <c r="C100" s="5"/>
    </row>
    <row r="101" spans="1:7" x14ac:dyDescent="0.2">
      <c r="A101" s="3"/>
      <c r="B101" s="3"/>
    </row>
    <row r="102" spans="1:7" ht="15" x14ac:dyDescent="0.2">
      <c r="A102" s="6"/>
      <c r="B102" s="89"/>
    </row>
    <row r="103" spans="1:7" x14ac:dyDescent="0.2">
      <c r="A103" s="90"/>
      <c r="B103" s="225"/>
      <c r="C103" s="226"/>
      <c r="D103" s="226"/>
      <c r="E103" s="226"/>
      <c r="F103" s="16"/>
    </row>
    <row r="104" spans="1:7" x14ac:dyDescent="0.2">
      <c r="A104" s="91"/>
      <c r="B104" s="225"/>
      <c r="C104" s="212"/>
      <c r="D104" s="213"/>
      <c r="E104" s="213"/>
      <c r="F104" s="16"/>
    </row>
    <row r="105" spans="1:7" ht="15" x14ac:dyDescent="0.2">
      <c r="A105" s="92"/>
      <c r="B105" s="93"/>
      <c r="C105" s="227"/>
      <c r="D105" s="213"/>
      <c r="E105" s="213"/>
      <c r="F105" s="16"/>
    </row>
    <row r="106" spans="1:7" x14ac:dyDescent="0.2">
      <c r="A106" s="94"/>
      <c r="B106" s="93"/>
      <c r="C106" s="212"/>
      <c r="D106" s="213"/>
      <c r="E106" s="213"/>
      <c r="F106" s="16"/>
    </row>
    <row r="107" spans="1:7" ht="15" x14ac:dyDescent="0.2">
      <c r="A107" s="92"/>
      <c r="B107" s="95"/>
      <c r="C107" s="6"/>
      <c r="D107" s="6"/>
      <c r="E107" s="6"/>
      <c r="F107" s="16"/>
    </row>
    <row r="108" spans="1:7" x14ac:dyDescent="0.2">
      <c r="A108" s="230"/>
      <c r="B108" s="96"/>
      <c r="C108" s="7"/>
      <c r="D108" s="7"/>
      <c r="E108" s="7"/>
      <c r="F108" s="16"/>
    </row>
    <row r="109" spans="1:7" ht="15" x14ac:dyDescent="0.2">
      <c r="A109" s="230"/>
      <c r="B109" s="95"/>
      <c r="C109" s="6"/>
      <c r="D109" s="6"/>
      <c r="E109" s="6"/>
      <c r="F109" s="16"/>
    </row>
    <row r="110" spans="1:7" ht="15.75" x14ac:dyDescent="0.2">
      <c r="A110" s="1"/>
      <c r="C110" s="3"/>
      <c r="D110" s="3"/>
      <c r="E110" s="3"/>
    </row>
    <row r="111" spans="1:7" ht="15" x14ac:dyDescent="0.25">
      <c r="A111" s="231"/>
      <c r="B111" s="231"/>
      <c r="C111" s="231"/>
      <c r="D111" s="231"/>
      <c r="E111" s="231"/>
      <c r="F111" s="231"/>
    </row>
    <row r="112" spans="1:7" ht="15" x14ac:dyDescent="0.2">
      <c r="A112" s="232"/>
      <c r="B112" s="232"/>
      <c r="C112" s="232"/>
      <c r="D112" s="232"/>
      <c r="E112" s="232"/>
      <c r="F112" s="232"/>
    </row>
    <row r="113" spans="1:6" ht="14.25" x14ac:dyDescent="0.2">
      <c r="A113" s="95"/>
      <c r="B113" s="95"/>
      <c r="C113" s="233"/>
      <c r="D113" s="233"/>
      <c r="E113" s="97"/>
      <c r="F113" s="17"/>
    </row>
    <row r="114" spans="1:6" x14ac:dyDescent="0.2">
      <c r="A114" s="92"/>
      <c r="B114" s="94"/>
      <c r="C114" s="94"/>
      <c r="D114" s="94"/>
      <c r="E114" s="94"/>
      <c r="F114" s="18"/>
    </row>
    <row r="115" spans="1:6" ht="18" x14ac:dyDescent="0.35">
      <c r="A115" s="98"/>
      <c r="B115" s="99"/>
      <c r="C115" s="100"/>
      <c r="D115" s="101"/>
      <c r="E115" s="102"/>
      <c r="F115" s="19"/>
    </row>
    <row r="116" spans="1:6" ht="15" x14ac:dyDescent="0.2">
      <c r="A116" s="6"/>
      <c r="B116" s="103"/>
      <c r="C116" s="6"/>
      <c r="D116" s="6"/>
      <c r="E116" s="6"/>
      <c r="F116" s="20"/>
    </row>
    <row r="117" spans="1:6" ht="15.75" x14ac:dyDescent="0.2">
      <c r="A117" s="1"/>
    </row>
    <row r="118" spans="1:6" ht="15.75" x14ac:dyDescent="0.2">
      <c r="A118" s="1"/>
    </row>
    <row r="119" spans="1:6" ht="22.5" x14ac:dyDescent="0.2">
      <c r="A119" s="8"/>
      <c r="B119" s="9"/>
      <c r="C119" s="9"/>
      <c r="D119" s="9"/>
      <c r="E119" s="9"/>
    </row>
    <row r="120" spans="1:6" ht="15.75" x14ac:dyDescent="0.2">
      <c r="A120" s="10"/>
      <c r="B120" s="11"/>
      <c r="C120" s="11"/>
      <c r="D120" s="11"/>
      <c r="E120" s="9"/>
    </row>
    <row r="121" spans="1:6" ht="15.75" x14ac:dyDescent="0.2">
      <c r="A121" s="10"/>
      <c r="B121" s="11"/>
      <c r="C121" s="11"/>
      <c r="D121" s="11"/>
      <c r="E121" s="9"/>
    </row>
    <row r="122" spans="1:6" ht="15.75" x14ac:dyDescent="0.2">
      <c r="A122" s="10"/>
      <c r="B122" s="11"/>
      <c r="C122" s="11"/>
      <c r="D122" s="11"/>
      <c r="E122" s="9"/>
    </row>
    <row r="123" spans="1:6" ht="15.75" x14ac:dyDescent="0.2">
      <c r="A123" s="12"/>
      <c r="B123" s="9"/>
      <c r="C123" s="9"/>
      <c r="D123" s="9"/>
      <c r="E123" s="9"/>
    </row>
    <row r="124" spans="1:6" ht="15.75" x14ac:dyDescent="0.2">
      <c r="A124" s="12"/>
      <c r="B124" s="9"/>
      <c r="C124" s="9"/>
      <c r="D124" s="9"/>
      <c r="E124" s="9"/>
    </row>
    <row r="125" spans="1:6" ht="15.75" x14ac:dyDescent="0.2">
      <c r="A125" s="12"/>
      <c r="B125" s="9"/>
      <c r="C125" s="9"/>
      <c r="D125" s="9"/>
      <c r="E125" s="9"/>
    </row>
    <row r="126" spans="1:6" ht="15.75" x14ac:dyDescent="0.2">
      <c r="A126" s="12"/>
      <c r="B126" s="9"/>
      <c r="C126" s="9"/>
      <c r="D126" s="9"/>
      <c r="E126" s="9"/>
    </row>
    <row r="127" spans="1:6" ht="15.75" x14ac:dyDescent="0.2">
      <c r="A127" s="12"/>
      <c r="B127" s="9"/>
      <c r="C127" s="9"/>
      <c r="D127" s="9"/>
      <c r="E127" s="9"/>
    </row>
    <row r="128" spans="1:6" ht="15.75" x14ac:dyDescent="0.2">
      <c r="A128" s="12"/>
      <c r="B128" s="9"/>
      <c r="C128" s="9"/>
      <c r="D128" s="9"/>
      <c r="E128" s="9"/>
    </row>
    <row r="129" spans="1:5" ht="15.75" x14ac:dyDescent="0.2">
      <c r="A129" s="12"/>
      <c r="B129" s="9"/>
      <c r="C129" s="9"/>
      <c r="D129" s="9"/>
      <c r="E129" s="9"/>
    </row>
    <row r="130" spans="1:5" ht="15.75" x14ac:dyDescent="0.2">
      <c r="A130" s="12"/>
      <c r="B130" s="9"/>
      <c r="C130" s="9"/>
      <c r="D130" s="9"/>
      <c r="E130" s="9"/>
    </row>
    <row r="131" spans="1:5" ht="15.75" x14ac:dyDescent="0.2">
      <c r="A131" s="12"/>
      <c r="B131" s="9"/>
      <c r="C131" s="9"/>
      <c r="D131" s="9"/>
      <c r="E131" s="9"/>
    </row>
    <row r="132" spans="1:5" ht="15.75" x14ac:dyDescent="0.2">
      <c r="A132" s="12"/>
      <c r="B132" s="9"/>
      <c r="C132" s="9"/>
      <c r="D132" s="9"/>
      <c r="E132" s="9"/>
    </row>
    <row r="133" spans="1:5" ht="15.75" x14ac:dyDescent="0.2">
      <c r="A133" s="12"/>
      <c r="B133" s="9"/>
      <c r="C133" s="9"/>
      <c r="D133" s="9"/>
      <c r="E133" s="9"/>
    </row>
    <row r="134" spans="1:5" ht="13.5" x14ac:dyDescent="0.2">
      <c r="A134" s="104"/>
      <c r="B134" s="105"/>
      <c r="C134" s="106"/>
      <c r="D134" s="107"/>
      <c r="E134" s="108"/>
    </row>
    <row r="135" spans="1:5" ht="15" x14ac:dyDescent="0.25">
      <c r="A135" s="109"/>
      <c r="B135" s="109"/>
      <c r="C135" s="99"/>
      <c r="D135" s="110"/>
      <c r="E135" s="110"/>
    </row>
    <row r="136" spans="1:5" ht="15.75" x14ac:dyDescent="0.2">
      <c r="A136" s="234"/>
      <c r="B136" s="234"/>
      <c r="C136" s="234"/>
      <c r="D136" s="234"/>
      <c r="E136" s="234"/>
    </row>
    <row r="137" spans="1:5" ht="15" x14ac:dyDescent="0.25">
      <c r="A137" s="111"/>
      <c r="B137" s="112"/>
      <c r="C137" s="113"/>
      <c r="D137" s="114"/>
      <c r="E137" s="115"/>
    </row>
    <row r="138" spans="1:5" ht="15" x14ac:dyDescent="0.2">
      <c r="A138" s="116"/>
      <c r="B138" s="117"/>
      <c r="C138" s="118"/>
      <c r="D138" s="119"/>
      <c r="E138" s="120"/>
    </row>
    <row r="139" spans="1:5" ht="15" x14ac:dyDescent="0.25">
      <c r="A139" s="121"/>
      <c r="B139" s="112"/>
      <c r="C139" s="118"/>
      <c r="D139" s="119"/>
      <c r="E139" s="122"/>
    </row>
    <row r="140" spans="1:5" ht="15" x14ac:dyDescent="0.25">
      <c r="A140" s="121"/>
      <c r="B140" s="112"/>
      <c r="C140" s="118"/>
      <c r="D140" s="123"/>
      <c r="E140" s="122"/>
    </row>
    <row r="141" spans="1:5" ht="15" x14ac:dyDescent="0.25">
      <c r="A141" s="121"/>
      <c r="B141" s="112"/>
      <c r="C141" s="118"/>
      <c r="D141" s="123"/>
      <c r="E141" s="122"/>
    </row>
    <row r="142" spans="1:5" ht="15" x14ac:dyDescent="0.25">
      <c r="A142" s="124"/>
      <c r="B142" s="112"/>
      <c r="C142" s="113"/>
      <c r="D142" s="114"/>
      <c r="E142" s="115"/>
    </row>
    <row r="143" spans="1:5" ht="15" x14ac:dyDescent="0.2">
      <c r="A143" s="125"/>
      <c r="B143" s="117"/>
      <c r="C143" s="118"/>
      <c r="D143" s="126"/>
      <c r="E143" s="120"/>
    </row>
    <row r="144" spans="1:5" ht="15" x14ac:dyDescent="0.25">
      <c r="A144" s="127"/>
      <c r="B144" s="112"/>
      <c r="C144" s="118"/>
      <c r="D144" s="123"/>
      <c r="E144" s="122"/>
    </row>
    <row r="145" spans="1:5" ht="15" x14ac:dyDescent="0.25">
      <c r="A145" s="127"/>
      <c r="B145" s="112"/>
      <c r="C145" s="118"/>
      <c r="D145" s="123"/>
      <c r="E145" s="122"/>
    </row>
    <row r="146" spans="1:5" ht="15" x14ac:dyDescent="0.25">
      <c r="A146" s="127"/>
      <c r="B146" s="112"/>
      <c r="C146" s="118"/>
      <c r="D146" s="123"/>
      <c r="E146" s="122"/>
    </row>
    <row r="147" spans="1:5" ht="15" x14ac:dyDescent="0.2">
      <c r="A147" s="124"/>
      <c r="B147" s="112"/>
      <c r="C147" s="118"/>
      <c r="D147" s="114"/>
      <c r="E147" s="115"/>
    </row>
    <row r="148" spans="1:5" ht="15" x14ac:dyDescent="0.2">
      <c r="A148" s="128"/>
      <c r="B148" s="112"/>
      <c r="C148" s="118"/>
      <c r="D148" s="126"/>
      <c r="E148" s="120"/>
    </row>
    <row r="149" spans="1:5" ht="15" x14ac:dyDescent="0.25">
      <c r="A149" s="129"/>
      <c r="B149" s="112"/>
      <c r="C149" s="118"/>
      <c r="D149" s="123"/>
      <c r="E149" s="122"/>
    </row>
    <row r="150" spans="1:5" ht="15" x14ac:dyDescent="0.25">
      <c r="A150" s="129"/>
      <c r="B150" s="112"/>
      <c r="C150" s="118"/>
      <c r="D150" s="123"/>
      <c r="E150" s="122"/>
    </row>
    <row r="151" spans="1:5" ht="15" x14ac:dyDescent="0.2">
      <c r="A151" s="124"/>
      <c r="B151" s="130"/>
      <c r="C151" s="118"/>
      <c r="D151" s="131"/>
      <c r="E151" s="132"/>
    </row>
    <row r="152" spans="1:5" ht="14.25" x14ac:dyDescent="0.2">
      <c r="A152" s="9"/>
      <c r="B152" s="228"/>
      <c r="C152" s="228"/>
      <c r="D152" s="133"/>
      <c r="E152" s="97"/>
    </row>
    <row r="153" spans="1:5" ht="15" x14ac:dyDescent="0.25">
      <c r="A153" s="113"/>
      <c r="B153" s="112"/>
      <c r="C153" s="113"/>
      <c r="D153" s="134"/>
      <c r="E153" s="135"/>
    </row>
    <row r="154" spans="1:5" ht="15" x14ac:dyDescent="0.2">
      <c r="A154" s="136"/>
      <c r="B154" s="112"/>
      <c r="C154" s="118"/>
      <c r="D154" s="134"/>
      <c r="E154" s="135"/>
    </row>
    <row r="155" spans="1:5" ht="15" x14ac:dyDescent="0.2">
      <c r="A155" s="128"/>
      <c r="B155" s="112"/>
      <c r="C155" s="118"/>
      <c r="D155" s="137"/>
      <c r="E155" s="138"/>
    </row>
    <row r="156" spans="1:5" ht="15" x14ac:dyDescent="0.25">
      <c r="A156" s="139"/>
      <c r="B156" s="112"/>
      <c r="C156" s="118"/>
      <c r="D156" s="123"/>
      <c r="E156" s="123"/>
    </row>
    <row r="157" spans="1:5" ht="15" x14ac:dyDescent="0.2">
      <c r="A157" s="140"/>
      <c r="B157" s="112"/>
      <c r="C157" s="118"/>
      <c r="D157" s="126"/>
      <c r="E157" s="141"/>
    </row>
    <row r="158" spans="1:5" ht="15" x14ac:dyDescent="0.25">
      <c r="A158" s="140"/>
      <c r="B158" s="112"/>
      <c r="C158" s="118"/>
      <c r="D158" s="123"/>
      <c r="E158" s="123"/>
    </row>
    <row r="159" spans="1:5" ht="15" x14ac:dyDescent="0.2">
      <c r="A159" s="127"/>
      <c r="B159" s="112"/>
      <c r="C159" s="118"/>
      <c r="D159" s="134"/>
      <c r="E159" s="135"/>
    </row>
    <row r="160" spans="1:5" ht="15" x14ac:dyDescent="0.25">
      <c r="A160" s="139"/>
      <c r="B160" s="112"/>
      <c r="C160" s="118"/>
      <c r="D160" s="123"/>
      <c r="E160" s="142"/>
    </row>
    <row r="161" spans="1:5" ht="15" x14ac:dyDescent="0.25">
      <c r="A161" s="140"/>
      <c r="B161" s="112"/>
      <c r="C161" s="118"/>
      <c r="D161" s="123"/>
      <c r="E161" s="142"/>
    </row>
    <row r="162" spans="1:5" ht="15" x14ac:dyDescent="0.2">
      <c r="A162" s="127"/>
      <c r="B162" s="112"/>
      <c r="C162" s="118"/>
      <c r="D162" s="134"/>
      <c r="E162" s="143"/>
    </row>
    <row r="163" spans="1:5" ht="15" x14ac:dyDescent="0.2">
      <c r="A163" s="127"/>
      <c r="B163" s="112"/>
      <c r="C163" s="118"/>
      <c r="D163" s="134"/>
      <c r="E163" s="114"/>
    </row>
    <row r="164" spans="1:5" ht="15" x14ac:dyDescent="0.2">
      <c r="A164" s="127"/>
      <c r="B164" s="112"/>
      <c r="C164" s="118"/>
      <c r="D164" s="134"/>
      <c r="E164" s="114"/>
    </row>
    <row r="165" spans="1:5" ht="15" x14ac:dyDescent="0.2">
      <c r="A165" s="129"/>
      <c r="B165" s="112"/>
      <c r="C165" s="118"/>
      <c r="D165" s="126"/>
      <c r="E165" s="141"/>
    </row>
    <row r="166" spans="1:5" ht="15" x14ac:dyDescent="0.25">
      <c r="A166" s="144"/>
      <c r="B166" s="112"/>
      <c r="C166" s="118"/>
      <c r="D166" s="123"/>
      <c r="E166" s="123"/>
    </row>
    <row r="167" spans="1:5" ht="15" x14ac:dyDescent="0.2">
      <c r="A167" s="145"/>
      <c r="B167" s="112"/>
      <c r="C167" s="118"/>
      <c r="D167" s="146"/>
      <c r="E167" s="146"/>
    </row>
    <row r="168" spans="1:5" ht="15" x14ac:dyDescent="0.25">
      <c r="A168" s="144"/>
      <c r="B168" s="112"/>
      <c r="C168" s="118"/>
      <c r="D168" s="123"/>
      <c r="E168" s="123"/>
    </row>
    <row r="169" spans="1:5" ht="15" x14ac:dyDescent="0.2">
      <c r="A169" s="124"/>
      <c r="B169" s="117"/>
      <c r="C169" s="118"/>
      <c r="D169" s="147"/>
      <c r="E169" s="148"/>
    </row>
    <row r="170" spans="1:5" ht="15" x14ac:dyDescent="0.2">
      <c r="A170" s="149"/>
      <c r="B170" s="150"/>
      <c r="C170" s="151"/>
      <c r="D170" s="228"/>
      <c r="E170" s="228"/>
    </row>
    <row r="171" spans="1:5" ht="15" x14ac:dyDescent="0.2">
      <c r="A171" s="152"/>
      <c r="B171" s="117"/>
      <c r="C171" s="153"/>
      <c r="D171" s="154"/>
      <c r="E171" s="155"/>
    </row>
    <row r="172" spans="1:5" ht="15" x14ac:dyDescent="0.2">
      <c r="A172" s="156"/>
      <c r="B172" s="112"/>
      <c r="C172" s="118"/>
      <c r="D172" s="157"/>
      <c r="E172" s="157"/>
    </row>
    <row r="173" spans="1:5" ht="15" x14ac:dyDescent="0.2">
      <c r="A173" s="152"/>
      <c r="B173" s="117"/>
      <c r="C173" s="118"/>
      <c r="D173" s="158"/>
      <c r="E173" s="159"/>
    </row>
    <row r="174" spans="1:5" ht="15" x14ac:dyDescent="0.2">
      <c r="A174" s="128"/>
      <c r="B174" s="112"/>
      <c r="C174" s="118"/>
      <c r="D174" s="126"/>
      <c r="E174" s="141"/>
    </row>
    <row r="175" spans="1:5" ht="15" x14ac:dyDescent="0.25">
      <c r="A175" s="127"/>
      <c r="B175" s="112"/>
      <c r="C175" s="118"/>
      <c r="D175" s="123"/>
      <c r="E175" s="142"/>
    </row>
    <row r="176" spans="1:5" ht="15" x14ac:dyDescent="0.25">
      <c r="A176" s="127"/>
      <c r="B176" s="112"/>
      <c r="C176" s="118"/>
      <c r="D176" s="160"/>
      <c r="E176" s="112"/>
    </row>
    <row r="177" spans="1:5" ht="15" x14ac:dyDescent="0.25">
      <c r="A177" s="127"/>
      <c r="B177" s="112"/>
      <c r="C177" s="118"/>
      <c r="D177" s="114"/>
      <c r="E177" s="142"/>
    </row>
    <row r="178" spans="1:5" ht="15" x14ac:dyDescent="0.2">
      <c r="A178" s="124"/>
      <c r="B178" s="112"/>
      <c r="C178" s="118"/>
      <c r="D178" s="114"/>
      <c r="E178" s="112"/>
    </row>
    <row r="179" spans="1:5" ht="15" x14ac:dyDescent="0.25">
      <c r="A179" s="124"/>
      <c r="B179" s="112"/>
      <c r="C179" s="118"/>
      <c r="D179" s="114"/>
      <c r="E179" s="142"/>
    </row>
    <row r="180" spans="1:5" ht="15" x14ac:dyDescent="0.2">
      <c r="A180" s="152"/>
      <c r="B180" s="117"/>
      <c r="C180" s="118"/>
      <c r="D180" s="158"/>
      <c r="E180" s="161"/>
    </row>
    <row r="181" spans="1:5" ht="15" x14ac:dyDescent="0.2">
      <c r="A181" s="152"/>
      <c r="B181" s="112"/>
      <c r="C181" s="118"/>
      <c r="D181" s="158"/>
      <c r="E181" s="161"/>
    </row>
    <row r="182" spans="1:5" ht="15" x14ac:dyDescent="0.25">
      <c r="A182" s="127"/>
      <c r="B182" s="112"/>
      <c r="C182" s="118"/>
      <c r="D182" s="160"/>
      <c r="E182" s="142"/>
    </row>
    <row r="183" spans="1:5" ht="15" x14ac:dyDescent="0.2">
      <c r="A183" s="124"/>
      <c r="B183" s="117"/>
      <c r="C183" s="118"/>
      <c r="D183" s="138"/>
      <c r="E183" s="117"/>
    </row>
    <row r="184" spans="1:5" ht="15" x14ac:dyDescent="0.2">
      <c r="A184" s="162"/>
      <c r="B184" s="155"/>
      <c r="C184" s="229"/>
      <c r="D184" s="229"/>
      <c r="E184" s="151"/>
    </row>
    <row r="185" spans="1:5" ht="15" x14ac:dyDescent="0.2">
      <c r="A185" s="136"/>
      <c r="B185" s="117"/>
      <c r="C185" s="141"/>
      <c r="D185" s="117"/>
      <c r="E185" s="117"/>
    </row>
    <row r="186" spans="1:5" ht="15" x14ac:dyDescent="0.2">
      <c r="A186" s="163"/>
      <c r="B186" s="112"/>
      <c r="C186" s="118"/>
      <c r="D186" s="112"/>
      <c r="E186" s="112"/>
    </row>
    <row r="187" spans="1:5" ht="15" x14ac:dyDescent="0.2">
      <c r="A187" s="164"/>
      <c r="B187" s="117"/>
      <c r="C187" s="153"/>
      <c r="D187" s="141"/>
      <c r="E187" s="126"/>
    </row>
    <row r="188" spans="1:5" ht="15" x14ac:dyDescent="0.2">
      <c r="A188" s="116"/>
      <c r="B188" s="117"/>
      <c r="C188" s="118"/>
      <c r="D188" s="126"/>
      <c r="E188" s="126"/>
    </row>
    <row r="189" spans="1:5" ht="15" x14ac:dyDescent="0.25">
      <c r="A189" s="121"/>
      <c r="B189" s="117"/>
      <c r="C189" s="118"/>
      <c r="D189" s="123"/>
      <c r="E189" s="123"/>
    </row>
    <row r="190" spans="1:5" ht="15" x14ac:dyDescent="0.25">
      <c r="A190" s="121"/>
      <c r="B190" s="117"/>
      <c r="C190" s="118"/>
      <c r="D190" s="123"/>
      <c r="E190" s="123"/>
    </row>
    <row r="191" spans="1:5" ht="15" x14ac:dyDescent="0.25">
      <c r="A191" s="121"/>
      <c r="B191" s="117"/>
      <c r="C191" s="118"/>
      <c r="D191" s="123"/>
      <c r="E191" s="123"/>
    </row>
    <row r="192" spans="1:5" ht="15" x14ac:dyDescent="0.25">
      <c r="A192" s="121"/>
      <c r="B192" s="117"/>
      <c r="C192" s="118"/>
      <c r="D192" s="123"/>
      <c r="E192" s="123"/>
    </row>
    <row r="193" spans="1:5" ht="15" x14ac:dyDescent="0.25">
      <c r="A193" s="121"/>
      <c r="B193" s="117"/>
      <c r="C193" s="118"/>
      <c r="D193" s="123"/>
      <c r="E193" s="123"/>
    </row>
    <row r="194" spans="1:5" ht="15" x14ac:dyDescent="0.25">
      <c r="A194" s="165"/>
      <c r="B194" s="117"/>
      <c r="C194" s="118"/>
      <c r="D194" s="123"/>
      <c r="E194" s="123"/>
    </row>
    <row r="197" spans="1:5" x14ac:dyDescent="0.2">
      <c r="A197" s="3"/>
      <c r="C197" s="3"/>
    </row>
    <row r="199" spans="1:5" x14ac:dyDescent="0.2">
      <c r="A199" s="3"/>
      <c r="C199" s="3"/>
    </row>
  </sheetData>
  <mergeCells count="26">
    <mergeCell ref="D170:E170"/>
    <mergeCell ref="C184:D184"/>
    <mergeCell ref="A108:A109"/>
    <mergeCell ref="A111:F111"/>
    <mergeCell ref="A112:F112"/>
    <mergeCell ref="C113:D113"/>
    <mergeCell ref="A136:E136"/>
    <mergeCell ref="B152:C152"/>
    <mergeCell ref="C106:E106"/>
    <mergeCell ref="A11:F11"/>
    <mergeCell ref="A12:F12"/>
    <mergeCell ref="C13:D13"/>
    <mergeCell ref="A36:E36"/>
    <mergeCell ref="B52:C52"/>
    <mergeCell ref="D70:E70"/>
    <mergeCell ref="C84:D84"/>
    <mergeCell ref="B103:B104"/>
    <mergeCell ref="C103:E103"/>
    <mergeCell ref="C104:E104"/>
    <mergeCell ref="C105:E105"/>
    <mergeCell ref="A9:A10"/>
    <mergeCell ref="B4:B5"/>
    <mergeCell ref="C4:E4"/>
    <mergeCell ref="C5:E5"/>
    <mergeCell ref="C6:E6"/>
    <mergeCell ref="C7:E7"/>
  </mergeCells>
  <pageMargins left="0.39370078740157483" right="0.19685039370078741" top="0.39370078740157483" bottom="0.39370078740157483" header="0" footer="0"/>
  <pageSetup paperSize="9" scale="80" fitToHeight="3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1С за 2019 (до фінзвіту)</vt:lpstr>
      <vt:lpstr>1С за 2019</vt:lpstr>
      <vt:lpstr>'1С за 2019'!Область_печати</vt:lpstr>
      <vt:lpstr>'1С за 2019 (до фінзвіту)'!Область_печати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2020-02-04T11:51:47Z</cp:lastPrinted>
  <dcterms:created xsi:type="dcterms:W3CDTF">2018-09-07T07:50:26Z</dcterms:created>
  <dcterms:modified xsi:type="dcterms:W3CDTF">2020-02-04T11:51:52Z</dcterms:modified>
  <cp:category/>
</cp:coreProperties>
</file>